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8135" windowHeight="8895" activeTab="1"/>
  </bookViews>
  <sheets>
    <sheet name="Clasament10februarie" sheetId="1" r:id="rId1"/>
    <sheet name="EvaluareFinala_Detalii" sheetId="2" r:id="rId2"/>
    <sheet name="DetaliiCalculPunctaje" sheetId="3" r:id="rId3"/>
  </sheets>
  <definedNames/>
  <calcPr fullCalcOnLoad="1"/>
</workbook>
</file>

<file path=xl/sharedStrings.xml><?xml version="1.0" encoding="utf-8"?>
<sst xmlns="http://schemas.openxmlformats.org/spreadsheetml/2006/main" count="276" uniqueCount="158">
  <si>
    <t>Avram Mădălina</t>
  </si>
  <si>
    <t>Bărbulescu Mircea</t>
  </si>
  <si>
    <t>Căldăruş Andrei</t>
  </si>
  <si>
    <t>Ciomaga Ioana</t>
  </si>
  <si>
    <t>Constantin Alexandra</t>
  </si>
  <si>
    <t>Cruşoveanu Adriana</t>
  </si>
  <si>
    <t>Dobrin Iuliana</t>
  </si>
  <si>
    <t>Ifrim Cătălina</t>
  </si>
  <si>
    <t>Irimia Alexandra</t>
  </si>
  <si>
    <t>Kashef Anisa</t>
  </si>
  <si>
    <t>Matache Melania</t>
  </si>
  <si>
    <t>Popa Septimiu</t>
  </si>
  <si>
    <t>Popescu Dana</t>
  </si>
  <si>
    <t>Roşca Ionuţ</t>
  </si>
  <si>
    <t>Rusu Ionela</t>
  </si>
  <si>
    <t>Şelaru Bianca</t>
  </si>
  <si>
    <t>Tănase Alexandra</t>
  </si>
  <si>
    <t>Ticoiu Raluca</t>
  </si>
  <si>
    <t>Tiu Bogdan</t>
  </si>
  <si>
    <t>Truică Corina</t>
  </si>
  <si>
    <t>Ţepuş Beniamin</t>
  </si>
  <si>
    <t>Udroiu Georgiana</t>
  </si>
  <si>
    <t>Vieru Mădălina</t>
  </si>
  <si>
    <t>Vlad Mihai</t>
  </si>
  <si>
    <t>Nota la fiecare subiect</t>
  </si>
  <si>
    <t>1A</t>
  </si>
  <si>
    <t>1B</t>
  </si>
  <si>
    <t>Punctaj Quizz 1</t>
  </si>
  <si>
    <t>Nr</t>
  </si>
  <si>
    <t>Nume, prenume</t>
  </si>
  <si>
    <t>Stanciu Ioana Adina</t>
  </si>
  <si>
    <t>Participare teren</t>
  </si>
  <si>
    <t>Optiune_Teren data</t>
  </si>
  <si>
    <t>Matache Melania - 1 dec </t>
  </si>
  <si>
    <t>Keri Bogdan - 1 dec</t>
  </si>
  <si>
    <t>Popa Septimiu - 1 dec</t>
  </si>
  <si>
    <t>Crusoveanu Adriana - 1 dec </t>
  </si>
  <si>
    <t>Rusu Ionela - 1 dec (sau 16 dec) </t>
  </si>
  <si>
    <t>Vacarescu Raluca - 1 dec (sau 16 dec)</t>
  </si>
  <si>
    <t>Ciomaga Ioana - 1 dec (sau 16 dec)</t>
  </si>
  <si>
    <t>Constantin Alexandra - 1 dec (sau 16 dec)</t>
  </si>
  <si>
    <t>Caldarus Andrei - 1 dec (sau 16 dec)</t>
  </si>
  <si>
    <t>Galateanu Andrei - 1 dec (sau 16 dec)</t>
  </si>
  <si>
    <t>Truica Corina - 1 dec (nu e sigura)</t>
  </si>
  <si>
    <t>Popescu Dana - 16 dec (sau 1 dec) </t>
  </si>
  <si>
    <t>Vlad Mihai - 16 dec (sau 1 dec)</t>
  </si>
  <si>
    <t>Rosca Ionut - 16 dec (sau 1 dec)</t>
  </si>
  <si>
    <t>Avram Madalina - 16 dec (sau 1 dec)</t>
  </si>
  <si>
    <t>Tepus Benjamin - 16 dec</t>
  </si>
  <si>
    <t>Selaru Bianca - 16 dec</t>
  </si>
  <si>
    <t>Vieru Madalina - 16 dec</t>
  </si>
  <si>
    <t>Ticoiu Raluca - 16 dec</t>
  </si>
  <si>
    <t>Ifrim Catalina - 16 dec </t>
  </si>
  <si>
    <t>Tiu Bogdan - 16 dec</t>
  </si>
  <si>
    <t>Tanase Alexandra - 16 dec</t>
  </si>
  <si>
    <t>Gălăţeanu Andrei</t>
  </si>
  <si>
    <t>Optiuni_Teren_nr_zile</t>
  </si>
  <si>
    <t>Văcărescu Laura Maria</t>
  </si>
  <si>
    <t>x</t>
  </si>
  <si>
    <t>Keri Norbert Bogdan</t>
  </si>
  <si>
    <t>14 dec test EIA</t>
  </si>
  <si>
    <t>11 ian Verificare Fișe de teren</t>
  </si>
  <si>
    <t>Nu, deși a optat</t>
  </si>
  <si>
    <t>Bonus teren</t>
  </si>
  <si>
    <t>Quizz 1</t>
  </si>
  <si>
    <t>Deplasare în teren</t>
  </si>
  <si>
    <t>26 Oct 2011 test cap 1 și 13</t>
  </si>
  <si>
    <t>Curs</t>
  </si>
  <si>
    <t>Seminar</t>
  </si>
  <si>
    <t>Bonusuri</t>
  </si>
  <si>
    <t>23 Nov 2011 test management</t>
  </si>
  <si>
    <t>Total bonusuri max 2 puncte</t>
  </si>
  <si>
    <t>Punctaj evaluare periodică la 17 ianuarie 2012 (25%)</t>
  </si>
  <si>
    <t>Punctaj evaluare continuă la 17 ianuarie 2012 (40%)</t>
  </si>
  <si>
    <t>Quizz 2</t>
  </si>
  <si>
    <t>Material preliminar redactat</t>
  </si>
  <si>
    <t>plagiat de la www.didactic.ro/materiale-didactice/descarcare/60346</t>
  </si>
  <si>
    <t>plagiat de la http://www.mmediu.ro/gospodarirea_apelor/cooperare_internationala/Planuri_de_management.pdf</t>
  </si>
  <si>
    <t>plagiat de la http://www.capdd-bihor.org/docs/Suport_curs_administrare_paduri.pdf</t>
  </si>
  <si>
    <t>plagiat de la www.agir.ro/buletine/199.pdf</t>
  </si>
  <si>
    <t>plagiat de la http://www.scritube.com/geografie/ecologie/IMPACTUL-TEHNOLOGIILOR-MODERNE15221172321.php</t>
  </si>
  <si>
    <t>plagiat de la http://iba.sor.ro/statut%20legal_aia.htm</t>
  </si>
  <si>
    <t>copiat in extenso de la http://www.scribd.com/doc/60940825/17/Protec%C3%BEia-padurilor-din-Lunca-Dunarii-contra-factorilor-vatamatori</t>
  </si>
  <si>
    <r>
      <t>Standard de redactare:</t>
    </r>
    <r>
      <rPr>
        <sz val="11"/>
        <color theme="1"/>
        <rFont val="Calibri"/>
        <family val="2"/>
      </rPr>
      <t xml:space="preserve"> A4, margini 2 cm sus jos dreapta stanga, spatiere la un rand, Times New Roman 12, diacritice</t>
    </r>
  </si>
  <si>
    <r>
      <t xml:space="preserve">Standard de dimensiune minima a textului: </t>
    </r>
    <r>
      <rPr>
        <sz val="11"/>
        <color theme="1"/>
        <rFont val="Calibri"/>
        <family val="2"/>
      </rPr>
      <t>minim 8 pagini</t>
    </r>
  </si>
  <si>
    <r>
      <t>Standard de dimensiune minima a bibliografiei:</t>
    </r>
    <r>
      <rPr>
        <sz val="11"/>
        <color theme="1"/>
        <rFont val="Calibri"/>
        <family val="2"/>
      </rPr>
      <t xml:space="preserve"> conform discutiei la seminar</t>
    </r>
  </si>
  <si>
    <r>
      <t xml:space="preserve">Standard de predare: </t>
    </r>
    <r>
      <rPr>
        <sz val="11"/>
        <color theme="1"/>
        <rFont val="Calibri"/>
        <family val="2"/>
      </rPr>
      <t>Dosar cu sina incluzand materialul in format pe hartie si CD-R in folie de plastic prinsa in sina separat de sau impreuna cu textul imprimat. CD-Rul include materialul printat si toate articolele din reviste cotate ISI citate. Fisierele redactatate se vor denumi astfel: NumeFamilieAutor_Disciplina_2012 ,articolele din reviste cotate ISI de pe CD-uri se vor denumi astfel: NumeFamiliePrimAutor_Anul_Disciplina</t>
    </r>
  </si>
  <si>
    <t>Ciomagă Ioana</t>
  </si>
  <si>
    <t>Țepuș Beniamin</t>
  </si>
  <si>
    <t>Tiu Bogdan Nicolae</t>
  </si>
  <si>
    <t>Văcărescu Maria-Raluca</t>
  </si>
  <si>
    <t>Mihai Vlad</t>
  </si>
  <si>
    <t>Truica Corina</t>
  </si>
  <si>
    <t>Crușoveanu Adriana</t>
  </si>
  <si>
    <t>Șelaru Bianca</t>
  </si>
  <si>
    <t>Căldăruș Andrei</t>
  </si>
  <si>
    <t>Keri Norbert-Bogdan</t>
  </si>
  <si>
    <t>Popescu Dana Mihaela</t>
  </si>
  <si>
    <t>Stanciu Adina</t>
  </si>
  <si>
    <t>Gălățanu Andrei</t>
  </si>
  <si>
    <t>Kashef Anisa-Andrada</t>
  </si>
  <si>
    <t>Criterii</t>
  </si>
  <si>
    <t>DET</t>
  </si>
  <si>
    <t>Criterii pe fond</t>
  </si>
  <si>
    <t>Claritatea enuntarii obiectivului care se doreste a fi atins prin material din punct de vedere al problematicii deteriorarii si a relevantei acestui obiectiv pentru lucrarea de licenta (cum sustine scopul acestei)</t>
  </si>
  <si>
    <t>Structura si coerenta materialului</t>
  </si>
  <si>
    <t>Claritatea descrierii stadiului actual de cunoastere stiintifica (fundamentala si aplicativa) sau/si normativa</t>
  </si>
  <si>
    <t>Calitatea bibliografiei</t>
  </si>
  <si>
    <t>Consistenta concluziilor materialului</t>
  </si>
  <si>
    <t>Criterii formale</t>
  </si>
  <si>
    <t>Respectarea standardului de redactare a textului</t>
  </si>
  <si>
    <t>Absenta erorilor gramaticale</t>
  </si>
  <si>
    <t>Corectitudinea redactarii bibliografiei</t>
  </si>
  <si>
    <t>Respectarea standardului de predare</t>
  </si>
  <si>
    <t>TOTAL</t>
  </si>
  <si>
    <t>lipsesc diacriticele</t>
  </si>
  <si>
    <t>sursa imaginilor nu este precizată</t>
  </si>
  <si>
    <t>Sursele 4, 6, 12: Elsevier si Science Direct nu sunt reviste, ci una editura si una librarie electronica. Introdu revista te rog</t>
  </si>
  <si>
    <t>Sintagma "medii poluate" nu reflecta o abordare ecosistemica a problemei poluarii. Lipsesc de pe CD articole in format pdf obtinute personal, nu reiese care a fost munca de documentare in reviste cotate ISI. Articolele citate daca sunt in format pe hartie au fost furnizate de coordonator ?</t>
  </si>
  <si>
    <t>Expresii ca "mediile urbane" nu isi au locul. Incearca o structurare si un limbaj ecosistemic prin interpretarea literaturii stiintifice existente</t>
  </si>
  <si>
    <r>
      <rPr>
        <sz val="10"/>
        <color indexed="8"/>
        <rFont val="Arial"/>
        <family val="2"/>
      </rPr>
      <t>Plagiat de la</t>
    </r>
    <r>
      <rPr>
        <u val="single"/>
        <sz val="10"/>
        <color indexed="12"/>
        <rFont val="Arial"/>
        <family val="2"/>
      </rPr>
      <t xml:space="preserve"> http://www.referatele.com/referate/geografie/online12/Sursele-de-poluare-a-apei--Sursele-de-poluare-permanente-naturale--Sursele-de-poluare-permanent-arti.php</t>
    </r>
  </si>
  <si>
    <r>
      <rPr>
        <sz val="10"/>
        <color indexed="8"/>
        <rFont val="Arial"/>
        <family val="2"/>
      </rPr>
      <t xml:space="preserve">Plagiat de la </t>
    </r>
    <r>
      <rPr>
        <u val="single"/>
        <sz val="10"/>
        <color indexed="12"/>
        <rFont val="Arial"/>
        <family val="2"/>
      </rPr>
      <t>http://www.scritube.com/geografie/CONDITIILE-DE-MEDIU-IN-OLTENIA1321221015.php</t>
    </r>
  </si>
  <si>
    <t>Stilul de redactare prin citari extensive, de până la 1.2 pagini, este inacceptabil pentru un text academic. Investeste efortul in parafrazarea textelor respective, este mai apreciat un material scurt, dar scris de tine decat o insiruire de citate extensive. Faptul ca nu plagiezi rezolva doar problema morala, nu pe cea profesionala, e ca si cum ai da ca material elaborat de tine niste copii xerox dupa pagini din cateva carti. Numele stiintifice se scriu cu italice.</t>
  </si>
  <si>
    <t>Accentul excesiv pe medicina veterinara face ca o mare parte din referat sa nu aiba relevanta pentru problema deteriorarii</t>
  </si>
  <si>
    <t>La sursele 1 și 7 lipsesc editurile, daca sunt cărți</t>
  </si>
  <si>
    <t>Sursele figurilor nu sunt citate. Nu lăsa cuvinte în engleză în figuri. Pune numerele din formulele chimice la subscript si superscript</t>
  </si>
  <si>
    <r>
      <rPr>
        <sz val="10"/>
        <color indexed="8"/>
        <rFont val="Arial"/>
        <family val="2"/>
      </rPr>
      <t>Plagiat de la</t>
    </r>
    <r>
      <rPr>
        <u val="single"/>
        <sz val="10"/>
        <color indexed="12"/>
        <rFont val="Arial"/>
        <family val="2"/>
      </rPr>
      <t xml:space="preserve"> http://www.sage.wisc.edu/pubs/articles/A-E/Costa/Costa2000JClim.pdf</t>
    </r>
  </si>
  <si>
    <r>
      <rPr>
        <sz val="10"/>
        <color indexed="8"/>
        <rFont val="Arial"/>
        <family val="2"/>
      </rPr>
      <t xml:space="preserve">Plagiat de la </t>
    </r>
    <r>
      <rPr>
        <u val="single"/>
        <sz val="10"/>
        <color indexed="12"/>
        <rFont val="Arial"/>
        <family val="2"/>
      </rPr>
      <t>http://www.scritube.com/geografie/ecologie/DETERIORAREA-ECOSISTEMELOR-PRI35877.php</t>
    </r>
  </si>
  <si>
    <r>
      <rPr>
        <sz val="10"/>
        <color indexed="8"/>
        <rFont val="Arial"/>
        <family val="2"/>
      </rPr>
      <t xml:space="preserve">Plagiat de la </t>
    </r>
    <r>
      <rPr>
        <u val="single"/>
        <sz val="10"/>
        <color indexed="12"/>
        <rFont val="Arial"/>
        <family val="2"/>
      </rPr>
      <t>http://www.pagini-scolare.ro/Ecologie-in-scoala-si-gradinita-protectie-mediu/Importanta-educatiei-ecologice-in-gradinita-de-copii/menu-id-63.html</t>
    </r>
    <r>
      <rPr>
        <sz val="10"/>
        <color indexed="8"/>
        <rFont val="Arial"/>
        <family val="2"/>
      </rPr>
      <t xml:space="preserve"> , cu rearanjarea unor părți din frazele luate.</t>
    </r>
  </si>
  <si>
    <r>
      <rPr>
        <sz val="10"/>
        <rFont val="Arial"/>
        <family val="2"/>
      </rPr>
      <t xml:space="preserve">Introducerea e luată total de la Petrișor fără nici o citare, dar sursa e totuși la bibliografie. Însă plagiat masiv de la </t>
    </r>
    <r>
      <rPr>
        <u val="single"/>
        <sz val="10"/>
        <color indexed="12"/>
        <rFont val="Arial"/>
        <family val="2"/>
      </rPr>
      <t xml:space="preserve">http://www.cesec.ro/pdf/Mandache_2010.pdf </t>
    </r>
    <r>
      <rPr>
        <sz val="10"/>
        <rFont val="Arial"/>
        <family val="2"/>
      </rPr>
      <t>, lucrare de licență coordonată de mine.</t>
    </r>
  </si>
  <si>
    <r>
      <rPr>
        <sz val="10"/>
        <rFont val="Arial"/>
        <family val="2"/>
      </rPr>
      <t xml:space="preserve">Plagiat de la </t>
    </r>
    <r>
      <rPr>
        <u val="single"/>
        <sz val="10"/>
        <color indexed="12"/>
        <rFont val="Arial"/>
        <family val="2"/>
      </rPr>
      <t xml:space="preserve">http://revgeographia.wordpress.com/2008/05/15/degradarea-mediului-inconjurator/ </t>
    </r>
  </si>
  <si>
    <t>Incheiere dupa concluzii nu are rost</t>
  </si>
  <si>
    <t>Nu sunt definite explicit obiectivele analizei, ci doar lacunele existente</t>
  </si>
  <si>
    <t>De modificat pe figurile citate cuvintele in engleză traducerea românească si reinserat in text.</t>
  </si>
  <si>
    <t>Lucrarile de la bibliografie nu sunt citate in text.</t>
  </si>
  <si>
    <t>Sursa 13 are mai mulți autori și e într-o revistă, de ce nu ai scris-o complet? Verifica la toate celelalte, nu se scrie doar primul autor și titlul articolului în bibliografie</t>
  </si>
  <si>
    <t>Scurtu, 2009 lipseste din lisa bibliografica</t>
  </si>
  <si>
    <t>Nu lucram cu notiunea de echilibru al biosferei</t>
  </si>
  <si>
    <t>Mai multa grija la alinierea subtitlurilor (bullets)</t>
  </si>
  <si>
    <t>Citarea in text se face fara initiala prenumelui: Popescu 2002, Popescu si Ionescu 2003, Popescu si colab. 2004). Initialele se pun doar la bibliografie.</t>
  </si>
  <si>
    <t>Din sursa Costa și Foley 1998 s-a tradus și inserat în text fără citare text, citând ca găsite personal sursele citate de fapt de Costa și Foley</t>
  </si>
  <si>
    <t>figurile sunt fara titlul si referire la ele in text</t>
  </si>
  <si>
    <t>Figura de la concluzii fara mentionarea sursei si doar cu rol retoric nu isi are locul intr-un referat stiintific</t>
  </si>
  <si>
    <t>Literatura primară de specialitate este slab reprezentată, citate fiind îndeosebi surse terțiare.</t>
  </si>
  <si>
    <t>Roșca Ionuț</t>
  </si>
  <si>
    <t>Nota la evaluare finală</t>
  </si>
  <si>
    <t>Punctaj evaluare finală (35%)</t>
  </si>
  <si>
    <t>Punctaj total la 13 feb 2012</t>
  </si>
  <si>
    <t>absent</t>
  </si>
  <si>
    <t>Increment</t>
  </si>
  <si>
    <t>5 până la</t>
  </si>
  <si>
    <t>6 până la</t>
  </si>
  <si>
    <t>7 până la</t>
  </si>
  <si>
    <t>8 până la</t>
  </si>
  <si>
    <t>9 până la</t>
  </si>
  <si>
    <t>10 până la</t>
  </si>
  <si>
    <t>Nota în catalog</t>
  </si>
  <si>
    <t>Punctaj total la 10 feb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</si>
</sst>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63"/>
      <name val="Times New Roman"/>
      <family val="1"/>
    </font>
    <font>
      <b/>
      <sz val="11"/>
      <color indexed="10"/>
      <name val="Calibri"/>
      <family val="2"/>
    </font>
    <font>
      <b/>
      <sz val="11"/>
      <color indexed="17"/>
      <name val="Calibri"/>
      <family val="2"/>
    </font>
    <font>
      <b/>
      <sz val="10"/>
      <name val="Arial"/>
      <family val="2"/>
    </font>
    <font>
      <sz val="10"/>
      <name val="Arial"/>
      <family val="2"/>
    </font>
    <font>
      <b/>
      <sz val="10"/>
      <color indexed="10"/>
      <name val="Arial"/>
      <family val="2"/>
    </font>
    <font>
      <u val="single"/>
      <sz val="10"/>
      <color indexed="12"/>
      <name val="Arial"/>
      <family val="2"/>
    </font>
    <font>
      <sz val="10"/>
      <color indexed="8"/>
      <name val="Arial"/>
      <family val="2"/>
    </font>
    <font>
      <b/>
      <sz val="14"/>
      <color indexed="10"/>
      <name val="Calibri"/>
      <family val="2"/>
    </font>
    <font>
      <sz val="14"/>
      <color indexed="8"/>
      <name val="Calibri"/>
      <family val="2"/>
    </font>
    <font>
      <b/>
      <sz val="14"/>
      <name val="Calibri"/>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222222"/>
      <name val="Times New Roman"/>
      <family val="1"/>
    </font>
    <font>
      <b/>
      <sz val="11"/>
      <color rgb="FFFF0000"/>
      <name val="Calibri"/>
      <family val="2"/>
    </font>
    <font>
      <b/>
      <sz val="11"/>
      <color rgb="FF00B050"/>
      <name val="Calibri"/>
      <family val="2"/>
    </font>
    <font>
      <b/>
      <sz val="10"/>
      <color rgb="FFFF0000"/>
      <name val="Arial"/>
      <family val="2"/>
    </font>
    <font>
      <b/>
      <sz val="14"/>
      <color rgb="FFFF0000"/>
      <name val="Calibri"/>
      <family val="2"/>
    </font>
    <font>
      <sz val="14"/>
      <color theme="1"/>
      <name val="Calibri"/>
      <family val="2"/>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44"/>
        <bgColor indexed="64"/>
      </patternFill>
    </fill>
    <fill>
      <patternFill patternType="solid">
        <fgColor rgb="FFFFFF00"/>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Font="1" applyAlignment="1">
      <alignment/>
    </xf>
    <xf numFmtId="0" fontId="0" fillId="33" borderId="0" xfId="0" applyFill="1" applyAlignment="1">
      <alignment/>
    </xf>
    <xf numFmtId="0" fontId="0" fillId="33" borderId="10" xfId="0" applyFill="1" applyBorder="1" applyAlignment="1">
      <alignment horizontal="center"/>
    </xf>
    <xf numFmtId="0" fontId="51" fillId="33" borderId="10" xfId="0" applyFont="1" applyFill="1" applyBorder="1" applyAlignment="1">
      <alignment wrapText="1"/>
    </xf>
    <xf numFmtId="0" fontId="0" fillId="33" borderId="10" xfId="0" applyFill="1" applyBorder="1" applyAlignment="1">
      <alignment horizontal="center"/>
    </xf>
    <xf numFmtId="0" fontId="0" fillId="33" borderId="11" xfId="0" applyFill="1" applyBorder="1" applyAlignment="1">
      <alignment/>
    </xf>
    <xf numFmtId="0" fontId="0" fillId="0" borderId="10" xfId="0" applyBorder="1" applyAlignment="1">
      <alignment/>
    </xf>
    <xf numFmtId="0" fontId="52" fillId="0" borderId="10" xfId="0" applyFont="1" applyBorder="1" applyAlignment="1">
      <alignment vertical="center" wrapText="1"/>
    </xf>
    <xf numFmtId="0" fontId="0" fillId="16" borderId="10" xfId="0" applyFill="1" applyBorder="1" applyAlignment="1">
      <alignment wrapText="1"/>
    </xf>
    <xf numFmtId="0" fontId="0" fillId="16" borderId="10" xfId="0" applyFill="1" applyBorder="1" applyAlignment="1">
      <alignment/>
    </xf>
    <xf numFmtId="0" fontId="51" fillId="0" borderId="10" xfId="0" applyFont="1" applyFill="1" applyBorder="1" applyAlignment="1">
      <alignment wrapText="1"/>
    </xf>
    <xf numFmtId="0" fontId="0" fillId="16" borderId="12" xfId="0" applyFill="1" applyBorder="1" applyAlignment="1">
      <alignment wrapText="1"/>
    </xf>
    <xf numFmtId="0" fontId="52" fillId="16" borderId="10" xfId="0" applyFont="1" applyFill="1" applyBorder="1" applyAlignment="1">
      <alignment vertical="center" wrapText="1"/>
    </xf>
    <xf numFmtId="16" fontId="52" fillId="16" borderId="10" xfId="0" applyNumberFormat="1" applyFont="1" applyFill="1" applyBorder="1" applyAlignment="1">
      <alignment vertical="center" wrapText="1"/>
    </xf>
    <xf numFmtId="1" fontId="52" fillId="16" borderId="10" xfId="0" applyNumberFormat="1" applyFont="1" applyFill="1" applyBorder="1" applyAlignment="1">
      <alignment vertical="center" wrapText="1"/>
    </xf>
    <xf numFmtId="168" fontId="52" fillId="16" borderId="10" xfId="0" applyNumberFormat="1" applyFont="1" applyFill="1" applyBorder="1" applyAlignment="1">
      <alignment vertical="center"/>
    </xf>
    <xf numFmtId="15" fontId="0" fillId="34" borderId="10" xfId="0" applyNumberFormat="1" applyFill="1" applyBorder="1" applyAlignment="1">
      <alignment/>
    </xf>
    <xf numFmtId="15" fontId="0" fillId="34" borderId="10" xfId="0" applyNumberFormat="1" applyFill="1" applyBorder="1" applyAlignment="1">
      <alignment wrapText="1"/>
    </xf>
    <xf numFmtId="0" fontId="0" fillId="34" borderId="10" xfId="0" applyFill="1" applyBorder="1" applyAlignment="1">
      <alignment wrapText="1"/>
    </xf>
    <xf numFmtId="168" fontId="52" fillId="0" borderId="10" xfId="0" applyNumberFormat="1" applyFont="1" applyBorder="1" applyAlignment="1">
      <alignment horizontal="center" vertical="center" wrapText="1"/>
    </xf>
    <xf numFmtId="168" fontId="52" fillId="0" borderId="10" xfId="0" applyNumberFormat="1" applyFont="1" applyBorder="1" applyAlignment="1">
      <alignment vertical="center" wrapText="1"/>
    </xf>
    <xf numFmtId="0" fontId="0" fillId="0" borderId="10" xfId="0" applyBorder="1" applyAlignment="1">
      <alignment horizontal="center"/>
    </xf>
    <xf numFmtId="0" fontId="0" fillId="12" borderId="10" xfId="0" applyFill="1" applyBorder="1" applyAlignment="1">
      <alignment/>
    </xf>
    <xf numFmtId="0" fontId="0" fillId="12" borderId="10" xfId="0" applyFill="1" applyBorder="1" applyAlignment="1">
      <alignment horizontal="center"/>
    </xf>
    <xf numFmtId="0" fontId="0" fillId="12" borderId="11" xfId="0" applyFill="1" applyBorder="1" applyAlignment="1">
      <alignment/>
    </xf>
    <xf numFmtId="0" fontId="0" fillId="34" borderId="10" xfId="0" applyFill="1" applyBorder="1" applyAlignment="1">
      <alignment horizontal="center"/>
    </xf>
    <xf numFmtId="15" fontId="53" fillId="34" borderId="10" xfId="0" applyNumberFormat="1" applyFont="1" applyFill="1" applyBorder="1" applyAlignment="1">
      <alignment horizontal="center" wrapText="1"/>
    </xf>
    <xf numFmtId="2" fontId="0" fillId="0" borderId="10" xfId="0" applyNumberFormat="1" applyBorder="1" applyAlignment="1">
      <alignment horizontal="center"/>
    </xf>
    <xf numFmtId="0" fontId="53" fillId="0" borderId="10" xfId="0" applyFont="1" applyFill="1" applyBorder="1" applyAlignment="1">
      <alignment horizontal="center" wrapText="1"/>
    </xf>
    <xf numFmtId="0" fontId="54" fillId="0" borderId="10" xfId="0" applyFont="1" applyBorder="1" applyAlignment="1">
      <alignment horizontal="center" wrapText="1"/>
    </xf>
    <xf numFmtId="168" fontId="0" fillId="0" borderId="10" xfId="0" applyNumberFormat="1" applyBorder="1" applyAlignment="1">
      <alignment/>
    </xf>
    <xf numFmtId="2" fontId="0" fillId="0" borderId="10" xfId="0" applyNumberFormat="1" applyBorder="1" applyAlignment="1">
      <alignment/>
    </xf>
    <xf numFmtId="0" fontId="0" fillId="12" borderId="10" xfId="0" applyFill="1" applyBorder="1" applyAlignment="1">
      <alignment horizontal="center"/>
    </xf>
    <xf numFmtId="0" fontId="0" fillId="0" borderId="10" xfId="0" applyBorder="1" applyAlignment="1">
      <alignment horizontal="center"/>
    </xf>
    <xf numFmtId="0" fontId="0" fillId="12" borderId="10" xfId="0" applyFill="1" applyBorder="1" applyAlignment="1">
      <alignment horizontal="center"/>
    </xf>
    <xf numFmtId="0" fontId="0" fillId="16" borderId="12" xfId="0" applyFill="1" applyBorder="1" applyAlignment="1">
      <alignment horizontal="center"/>
    </xf>
    <xf numFmtId="0" fontId="0" fillId="16" borderId="10" xfId="0" applyFill="1" applyBorder="1" applyAlignment="1">
      <alignment horizontal="center"/>
    </xf>
    <xf numFmtId="0" fontId="0" fillId="0" borderId="10" xfId="0" applyBorder="1" applyAlignment="1">
      <alignment horizontal="center"/>
    </xf>
    <xf numFmtId="0" fontId="0" fillId="34" borderId="10" xfId="0" applyFill="1" applyBorder="1" applyAlignment="1">
      <alignment horizontal="center"/>
    </xf>
    <xf numFmtId="0" fontId="0" fillId="12" borderId="13" xfId="0" applyFill="1" applyBorder="1" applyAlignment="1">
      <alignment horizontal="center" wrapText="1"/>
    </xf>
    <xf numFmtId="0" fontId="0" fillId="0" borderId="14" xfId="0" applyBorder="1" applyAlignment="1">
      <alignment horizontal="center" wrapText="1"/>
    </xf>
    <xf numFmtId="0" fontId="24" fillId="35" borderId="15" xfId="0" applyFont="1" applyFill="1" applyBorder="1" applyAlignment="1">
      <alignment horizontal="left" wrapText="1"/>
    </xf>
    <xf numFmtId="0" fontId="24" fillId="35" borderId="0" xfId="0" applyFont="1" applyFill="1" applyBorder="1" applyAlignment="1">
      <alignment horizontal="left" wrapText="1"/>
    </xf>
    <xf numFmtId="0" fontId="24" fillId="36" borderId="15" xfId="0" applyFont="1" applyFill="1" applyBorder="1" applyAlignment="1">
      <alignment horizontal="left" wrapText="1"/>
    </xf>
    <xf numFmtId="0" fontId="24" fillId="36" borderId="0" xfId="0" applyFont="1" applyFill="1" applyBorder="1" applyAlignment="1">
      <alignment horizontal="left" wrapText="1"/>
    </xf>
    <xf numFmtId="0" fontId="24" fillId="0" borderId="0" xfId="0" applyFont="1" applyFill="1" applyBorder="1" applyAlignment="1">
      <alignment horizontal="left" wrapText="1"/>
    </xf>
    <xf numFmtId="0" fontId="25" fillId="16" borderId="10" xfId="0" applyFont="1" applyFill="1" applyBorder="1" applyAlignment="1">
      <alignment horizontal="left" vertical="top" wrapText="1"/>
    </xf>
    <xf numFmtId="0" fontId="25" fillId="16" borderId="10" xfId="0" applyFont="1" applyFill="1" applyBorder="1" applyAlignment="1">
      <alignment horizontal="justify" wrapText="1"/>
    </xf>
    <xf numFmtId="0" fontId="0" fillId="37" borderId="10" xfId="0" applyFill="1" applyBorder="1" applyAlignment="1">
      <alignment horizontal="center"/>
    </xf>
    <xf numFmtId="0" fontId="0" fillId="37" borderId="11" xfId="0" applyFill="1" applyBorder="1" applyAlignment="1">
      <alignment/>
    </xf>
    <xf numFmtId="0" fontId="24" fillId="37" borderId="10" xfId="0" applyFont="1" applyFill="1" applyBorder="1" applyAlignment="1">
      <alignment/>
    </xf>
    <xf numFmtId="0" fontId="0" fillId="37" borderId="10" xfId="0" applyFill="1" applyBorder="1" applyAlignment="1">
      <alignment wrapText="1"/>
    </xf>
    <xf numFmtId="0" fontId="24" fillId="37" borderId="16" xfId="0" applyFont="1" applyFill="1" applyBorder="1" applyAlignment="1">
      <alignment horizontal="center" wrapText="1"/>
    </xf>
    <xf numFmtId="0" fontId="24" fillId="37" borderId="11" xfId="0" applyFont="1" applyFill="1" applyBorder="1" applyAlignment="1">
      <alignment/>
    </xf>
    <xf numFmtId="0" fontId="55" fillId="0" borderId="10" xfId="0" applyFont="1" applyBorder="1" applyAlignment="1">
      <alignment/>
    </xf>
    <xf numFmtId="0" fontId="25" fillId="0" borderId="10" xfId="0" applyFont="1" applyBorder="1" applyAlignment="1">
      <alignment wrapText="1"/>
    </xf>
    <xf numFmtId="0" fontId="0" fillId="0" borderId="10" xfId="0" applyBorder="1" applyAlignment="1">
      <alignment wrapText="1"/>
    </xf>
    <xf numFmtId="0" fontId="43" fillId="0" borderId="0" xfId="53" applyAlignment="1" applyProtection="1">
      <alignment wrapText="1"/>
      <protection/>
    </xf>
    <xf numFmtId="0" fontId="43" fillId="0" borderId="10" xfId="53" applyBorder="1" applyAlignment="1" applyProtection="1">
      <alignment wrapText="1"/>
      <protection/>
    </xf>
    <xf numFmtId="0" fontId="0" fillId="34" borderId="0" xfId="0" applyFill="1" applyBorder="1" applyAlignment="1">
      <alignment horizontal="center"/>
    </xf>
    <xf numFmtId="0" fontId="24" fillId="37" borderId="0" xfId="0" applyFont="1" applyFill="1" applyBorder="1" applyAlignment="1">
      <alignment horizontal="center" wrapText="1"/>
    </xf>
    <xf numFmtId="0" fontId="24" fillId="37" borderId="0" xfId="0" applyFont="1" applyFill="1" applyBorder="1" applyAlignment="1">
      <alignment/>
    </xf>
    <xf numFmtId="15" fontId="56" fillId="4" borderId="10" xfId="0" applyNumberFormat="1" applyFont="1" applyFill="1" applyBorder="1" applyAlignment="1">
      <alignment horizontal="center" wrapText="1"/>
    </xf>
    <xf numFmtId="0" fontId="57" fillId="4" borderId="10" xfId="0" applyFont="1" applyFill="1" applyBorder="1" applyAlignment="1">
      <alignment horizontal="center"/>
    </xf>
    <xf numFmtId="0" fontId="31" fillId="0" borderId="10" xfId="0" applyFont="1" applyBorder="1" applyAlignment="1">
      <alignment horizontal="center" wrapText="1"/>
    </xf>
    <xf numFmtId="2" fontId="31" fillId="0" borderId="10" xfId="0" applyNumberFormat="1" applyFont="1" applyBorder="1" applyAlignment="1">
      <alignment/>
    </xf>
    <xf numFmtId="0" fontId="57" fillId="33" borderId="11" xfId="0" applyFont="1" applyFill="1" applyBorder="1" applyAlignment="1">
      <alignment/>
    </xf>
    <xf numFmtId="0" fontId="58" fillId="33" borderId="10" xfId="0" applyFont="1" applyFill="1" applyBorder="1" applyAlignment="1">
      <alignment wrapText="1"/>
    </xf>
    <xf numFmtId="0" fontId="58" fillId="0"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referatele.com/referate/geografie/online12/Sursele-de-poluare-a-apei--Sursele-de-poluare-permanente-naturale--Sursele-de-poluare-permanent-arti.php" TargetMode="External" /><Relationship Id="rId2" Type="http://schemas.openxmlformats.org/officeDocument/2006/relationships/hyperlink" Target="http://www.scritube.com/geografie/CONDITIILE-DE-MEDIU-IN-OLTENIA1321221015.php" TargetMode="External" /><Relationship Id="rId3" Type="http://schemas.openxmlformats.org/officeDocument/2006/relationships/hyperlink" Target="http://www.sage.wisc.edu/pubs/articles/A-E/Costa/Costa2000JClim.pdf" TargetMode="External" /><Relationship Id="rId4" Type="http://schemas.openxmlformats.org/officeDocument/2006/relationships/hyperlink" Target="http://www.scritube.com/geografie/ecologie/DETERIORAREA-ECOSISTEMELOR-PRI35877.php" TargetMode="External" /><Relationship Id="rId5" Type="http://schemas.openxmlformats.org/officeDocument/2006/relationships/hyperlink" Target="http://www.pagini-scolare.ro/Ecologie-in-scoala-si-gradinita-protectie-mediu/Importanta-educatiei-ecologice-in-gradinita-de-copii/menu-id-63.html" TargetMode="External" /><Relationship Id="rId6" Type="http://schemas.openxmlformats.org/officeDocument/2006/relationships/hyperlink" Target="http://www.cesec.ro/pdf/Mandache_2010.pdf"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3"/>
  <sheetViews>
    <sheetView zoomScale="80" zoomScaleNormal="80" zoomScalePageLayoutView="0" workbookViewId="0" topLeftCell="A1">
      <selection activeCell="B4" sqref="B4:D8"/>
    </sheetView>
  </sheetViews>
  <sheetFormatPr defaultColWidth="9.140625" defaultRowHeight="15"/>
  <cols>
    <col min="2" max="2" width="27.421875" style="0" customWidth="1"/>
    <col min="3" max="4" width="31.140625" style="0" customWidth="1"/>
    <col min="7" max="13" width="12.421875" style="0" customWidth="1"/>
  </cols>
  <sheetData>
    <row r="1" spans="7:13" ht="15">
      <c r="G1" s="6" t="s">
        <v>149</v>
      </c>
      <c r="H1" s="6" t="s">
        <v>150</v>
      </c>
      <c r="I1" s="6" t="s">
        <v>151</v>
      </c>
      <c r="J1" s="6" t="s">
        <v>152</v>
      </c>
      <c r="K1" s="6" t="s">
        <v>153</v>
      </c>
      <c r="L1" s="6" t="s">
        <v>154</v>
      </c>
      <c r="M1" s="6" t="s">
        <v>155</v>
      </c>
    </row>
    <row r="2" spans="2:13" ht="15">
      <c r="B2" s="1"/>
      <c r="G2" s="6">
        <f>(C5-C31)/6</f>
        <v>1.5823511904761902</v>
      </c>
      <c r="H2" s="31">
        <f>C31+G2</f>
        <v>2.812708333333333</v>
      </c>
      <c r="I2" s="31">
        <f>H2+$G2</f>
        <v>4.395059523809524</v>
      </c>
      <c r="J2" s="31">
        <f>I2+$G2</f>
        <v>5.977410714285714</v>
      </c>
      <c r="K2" s="31">
        <f>J2+$G2</f>
        <v>7.5597619047619045</v>
      </c>
      <c r="L2" s="31">
        <f>K2+$G2</f>
        <v>9.142113095238095</v>
      </c>
      <c r="M2" s="31">
        <f>L2+$G2</f>
        <v>10.724464285714285</v>
      </c>
    </row>
    <row r="3" ht="15">
      <c r="B3" s="1"/>
    </row>
    <row r="4" spans="2:4" ht="30">
      <c r="B4" s="5" t="s">
        <v>29</v>
      </c>
      <c r="C4" s="29" t="s">
        <v>147</v>
      </c>
      <c r="D4" s="6" t="s">
        <v>156</v>
      </c>
    </row>
    <row r="5" spans="2:4" ht="15.75">
      <c r="B5" s="10" t="s">
        <v>3</v>
      </c>
      <c r="C5" s="31">
        <v>10.724464285714284</v>
      </c>
      <c r="D5" s="6">
        <v>10</v>
      </c>
    </row>
    <row r="6" spans="2:4" ht="15.75">
      <c r="B6" s="3" t="s">
        <v>22</v>
      </c>
      <c r="C6" s="31">
        <v>9.678214285714287</v>
      </c>
      <c r="D6" s="6">
        <v>10</v>
      </c>
    </row>
    <row r="7" spans="2:4" ht="15.75">
      <c r="B7" s="10" t="s">
        <v>14</v>
      </c>
      <c r="C7" s="31">
        <v>8.8125</v>
      </c>
      <c r="D7" s="6">
        <v>9</v>
      </c>
    </row>
    <row r="8" spans="2:4" ht="15.75">
      <c r="B8" s="3" t="s">
        <v>16</v>
      </c>
      <c r="C8" s="31">
        <v>8.593714285714285</v>
      </c>
      <c r="D8" s="6">
        <v>9</v>
      </c>
    </row>
    <row r="9" spans="2:4" ht="15.75">
      <c r="B9" s="3" t="s">
        <v>30</v>
      </c>
      <c r="C9" s="31">
        <v>7.223928571428571</v>
      </c>
      <c r="D9" s="6">
        <v>8</v>
      </c>
    </row>
    <row r="10" spans="2:4" ht="15.75">
      <c r="B10" s="10" t="s">
        <v>4</v>
      </c>
      <c r="C10" s="31">
        <v>6.919642857142858</v>
      </c>
      <c r="D10" s="6">
        <v>8</v>
      </c>
    </row>
    <row r="11" spans="2:4" ht="15.75">
      <c r="B11" s="10" t="s">
        <v>2</v>
      </c>
      <c r="C11" s="31">
        <v>6.828571428571428</v>
      </c>
      <c r="D11" s="6">
        <v>8</v>
      </c>
    </row>
    <row r="12" spans="2:4" ht="15.75">
      <c r="B12" s="3" t="s">
        <v>20</v>
      </c>
      <c r="C12" s="31">
        <v>6.001428571428571</v>
      </c>
      <c r="D12" s="6">
        <v>8</v>
      </c>
    </row>
    <row r="13" spans="2:4" ht="18" customHeight="1">
      <c r="B13" s="10" t="s">
        <v>12</v>
      </c>
      <c r="C13" s="31">
        <v>5.9825</v>
      </c>
      <c r="D13" s="6">
        <v>7</v>
      </c>
    </row>
    <row r="14" spans="2:4" ht="15.75">
      <c r="B14" s="3" t="s">
        <v>18</v>
      </c>
      <c r="C14" s="31">
        <v>5.628285714285715</v>
      </c>
      <c r="D14" s="6">
        <v>7</v>
      </c>
    </row>
    <row r="15" spans="2:4" ht="15.75">
      <c r="B15" s="3" t="s">
        <v>57</v>
      </c>
      <c r="C15" s="31">
        <v>4.996428571428572</v>
      </c>
      <c r="D15" s="6">
        <v>7</v>
      </c>
    </row>
    <row r="16" spans="2:4" ht="15.75">
      <c r="B16" s="3" t="s">
        <v>0</v>
      </c>
      <c r="C16" s="31">
        <v>4.805</v>
      </c>
      <c r="D16" s="6">
        <v>7</v>
      </c>
    </row>
    <row r="17" spans="2:4" ht="15.75">
      <c r="B17" s="3" t="s">
        <v>23</v>
      </c>
      <c r="C17" s="31">
        <v>4.740714285714286</v>
      </c>
      <c r="D17" s="6">
        <v>7</v>
      </c>
    </row>
    <row r="18" spans="2:4" ht="15.75">
      <c r="B18" s="10" t="s">
        <v>7</v>
      </c>
      <c r="C18" s="31">
        <v>4.660714285714286</v>
      </c>
      <c r="D18" s="6">
        <v>7</v>
      </c>
    </row>
    <row r="19" spans="2:4" ht="15.75">
      <c r="B19" s="3" t="s">
        <v>19</v>
      </c>
      <c r="C19" s="31">
        <v>4.602142857142857</v>
      </c>
      <c r="D19" s="6">
        <v>7</v>
      </c>
    </row>
    <row r="20" spans="2:4" ht="15.75">
      <c r="B20" s="10" t="s">
        <v>9</v>
      </c>
      <c r="C20" s="31">
        <v>3.835714285714286</v>
      </c>
      <c r="D20" s="6">
        <v>6</v>
      </c>
    </row>
    <row r="21" spans="2:4" ht="15.75">
      <c r="B21" s="10" t="s">
        <v>1</v>
      </c>
      <c r="C21" s="31">
        <v>3.4621428571428567</v>
      </c>
      <c r="D21" s="6">
        <v>6</v>
      </c>
    </row>
    <row r="22" spans="2:4" ht="15.75">
      <c r="B22" s="10" t="s">
        <v>13</v>
      </c>
      <c r="C22" s="31">
        <v>3.2842857142857143</v>
      </c>
      <c r="D22" s="6">
        <v>6</v>
      </c>
    </row>
    <row r="23" spans="2:4" ht="15.75">
      <c r="B23" s="10" t="s">
        <v>55</v>
      </c>
      <c r="C23" s="31">
        <v>3.260714285714286</v>
      </c>
      <c r="D23" s="6">
        <v>6</v>
      </c>
    </row>
    <row r="24" spans="2:4" ht="15.75">
      <c r="B24" s="10" t="s">
        <v>11</v>
      </c>
      <c r="C24" s="31">
        <v>3.169642857142857</v>
      </c>
      <c r="D24" s="6">
        <v>6</v>
      </c>
    </row>
    <row r="25" spans="2:4" ht="15.75">
      <c r="B25" s="10" t="s">
        <v>6</v>
      </c>
      <c r="C25" s="31">
        <v>3.025357142857143</v>
      </c>
      <c r="D25" s="6">
        <v>6</v>
      </c>
    </row>
    <row r="26" spans="2:4" ht="15.75">
      <c r="B26" s="10" t="s">
        <v>5</v>
      </c>
      <c r="C26" s="31">
        <v>2.6869642857142857</v>
      </c>
      <c r="D26" s="6">
        <v>5</v>
      </c>
    </row>
    <row r="27" spans="2:4" ht="15.75">
      <c r="B27" s="10" t="s">
        <v>59</v>
      </c>
      <c r="C27" s="31">
        <v>2.630357142857143</v>
      </c>
      <c r="D27" s="6">
        <v>5</v>
      </c>
    </row>
    <row r="28" spans="2:4" ht="15.75">
      <c r="B28" s="10" t="s">
        <v>8</v>
      </c>
      <c r="C28" s="31">
        <v>1.9098214285714288</v>
      </c>
      <c r="D28" s="6">
        <v>5</v>
      </c>
    </row>
    <row r="29" spans="2:4" ht="15.75">
      <c r="B29" s="3" t="s">
        <v>17</v>
      </c>
      <c r="C29" s="31">
        <v>1.4580357142857143</v>
      </c>
      <c r="D29" s="6">
        <v>5</v>
      </c>
    </row>
    <row r="30" spans="2:4" ht="15.75">
      <c r="B30" s="10" t="s">
        <v>10</v>
      </c>
      <c r="C30" s="31">
        <v>1.4321428571428572</v>
      </c>
      <c r="D30" s="6">
        <v>5</v>
      </c>
    </row>
    <row r="31" spans="2:4" ht="15.75">
      <c r="B31" s="3" t="s">
        <v>15</v>
      </c>
      <c r="C31" s="31">
        <v>1.230357142857143</v>
      </c>
      <c r="D31" s="6">
        <v>5</v>
      </c>
    </row>
    <row r="32" spans="2:4" ht="15.75">
      <c r="B32" s="3" t="s">
        <v>21</v>
      </c>
      <c r="C32" s="31">
        <v>0</v>
      </c>
      <c r="D32" s="6" t="s">
        <v>148</v>
      </c>
    </row>
    <row r="33" ht="15">
      <c r="B33"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D25"/>
  <sheetViews>
    <sheetView tabSelected="1" zoomScale="82" zoomScaleNormal="82"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ols>
    <col min="1" max="1" width="31.00390625" style="0" customWidth="1"/>
    <col min="2" max="2" width="47.00390625" style="0" customWidth="1"/>
    <col min="4" max="9" width="11.57421875" style="0" customWidth="1"/>
    <col min="10" max="10" width="16.8515625" style="0" customWidth="1"/>
    <col min="11" max="15" width="11.57421875" style="0" customWidth="1"/>
    <col min="16" max="18" width="12.7109375" style="0" customWidth="1"/>
    <col min="19" max="19" width="39.8515625" style="0" customWidth="1"/>
    <col min="20" max="23" width="12.7109375" style="0" customWidth="1"/>
    <col min="24" max="24" width="15.00390625" style="0" customWidth="1"/>
    <col min="25" max="25" width="12.7109375" style="0" customWidth="1"/>
    <col min="26" max="26" width="21.7109375" style="0" customWidth="1"/>
    <col min="27" max="27" width="20.00390625" style="0" customWidth="1"/>
    <col min="28" max="30" width="12.7109375" style="0" customWidth="1"/>
  </cols>
  <sheetData>
    <row r="2" spans="1:2" ht="32.25" customHeight="1">
      <c r="A2" s="41" t="s">
        <v>83</v>
      </c>
      <c r="B2" s="42"/>
    </row>
    <row r="3" spans="1:2" ht="15">
      <c r="A3" s="43" t="s">
        <v>84</v>
      </c>
      <c r="B3" s="44"/>
    </row>
    <row r="4" spans="1:2" ht="21" customHeight="1">
      <c r="A4" s="41" t="s">
        <v>85</v>
      </c>
      <c r="B4" s="42"/>
    </row>
    <row r="5" spans="1:2" ht="72" customHeight="1">
      <c r="A5" s="43" t="s">
        <v>86</v>
      </c>
      <c r="B5" s="44"/>
    </row>
    <row r="6" spans="1:30" ht="41.25" customHeight="1">
      <c r="A6" s="45"/>
      <c r="B6" s="45"/>
      <c r="D6" s="46" t="s">
        <v>1</v>
      </c>
      <c r="E6" s="47" t="s">
        <v>14</v>
      </c>
      <c r="F6" s="47" t="s">
        <v>87</v>
      </c>
      <c r="G6" s="47" t="s">
        <v>16</v>
      </c>
      <c r="H6" s="47" t="s">
        <v>88</v>
      </c>
      <c r="I6" s="47" t="s">
        <v>6</v>
      </c>
      <c r="J6" s="47" t="s">
        <v>89</v>
      </c>
      <c r="K6" s="47" t="s">
        <v>90</v>
      </c>
      <c r="L6" s="47" t="s">
        <v>91</v>
      </c>
      <c r="M6" s="47" t="s">
        <v>92</v>
      </c>
      <c r="N6" s="47" t="s">
        <v>93</v>
      </c>
      <c r="O6" s="47" t="s">
        <v>94</v>
      </c>
      <c r="P6" s="46" t="s">
        <v>95</v>
      </c>
      <c r="Q6" s="47" t="s">
        <v>96</v>
      </c>
      <c r="R6" s="47" t="s">
        <v>0</v>
      </c>
      <c r="S6" s="47" t="s">
        <v>97</v>
      </c>
      <c r="T6" s="47" t="s">
        <v>7</v>
      </c>
      <c r="U6" s="47" t="s">
        <v>4</v>
      </c>
      <c r="V6" s="47" t="s">
        <v>22</v>
      </c>
      <c r="W6" s="47" t="s">
        <v>98</v>
      </c>
      <c r="X6" s="47" t="s">
        <v>99</v>
      </c>
      <c r="Y6" s="47" t="s">
        <v>11</v>
      </c>
      <c r="Z6" s="47" t="s">
        <v>10</v>
      </c>
      <c r="AA6" s="47" t="s">
        <v>100</v>
      </c>
      <c r="AB6" s="47" t="s">
        <v>17</v>
      </c>
      <c r="AC6" s="47" t="s">
        <v>144</v>
      </c>
      <c r="AD6" s="47"/>
    </row>
    <row r="7" spans="2:30" ht="15">
      <c r="B7" s="48" t="s">
        <v>101</v>
      </c>
      <c r="C7" s="49" t="s">
        <v>102</v>
      </c>
      <c r="D7" s="6"/>
      <c r="E7" s="6"/>
      <c r="F7" s="6"/>
      <c r="G7" s="6"/>
      <c r="H7" s="6"/>
      <c r="I7" s="6"/>
      <c r="J7" s="6"/>
      <c r="K7" s="6"/>
      <c r="L7" s="6"/>
      <c r="M7" s="6"/>
      <c r="N7" s="6"/>
      <c r="O7" s="6"/>
      <c r="P7" s="6"/>
      <c r="Q7" s="6"/>
      <c r="R7" s="6"/>
      <c r="S7" s="6"/>
      <c r="T7" s="6"/>
      <c r="U7" s="6"/>
      <c r="V7" s="6"/>
      <c r="W7" s="6"/>
      <c r="X7" s="6"/>
      <c r="Y7" s="6"/>
      <c r="Z7" s="6"/>
      <c r="AA7" s="6"/>
      <c r="AB7" s="6"/>
      <c r="AC7" s="6"/>
      <c r="AD7" s="6"/>
    </row>
    <row r="8" spans="2:30" ht="15">
      <c r="B8" s="50" t="s">
        <v>103</v>
      </c>
      <c r="C8" s="49"/>
      <c r="D8" s="6"/>
      <c r="E8" s="6"/>
      <c r="F8" s="6"/>
      <c r="G8" s="6"/>
      <c r="H8" s="6"/>
      <c r="I8" s="6"/>
      <c r="J8" s="6"/>
      <c r="K8" s="6"/>
      <c r="L8" s="6"/>
      <c r="M8" s="6"/>
      <c r="N8" s="6"/>
      <c r="O8" s="6"/>
      <c r="P8" s="6"/>
      <c r="Q8" s="6"/>
      <c r="R8" s="6"/>
      <c r="S8" s="6"/>
      <c r="T8" s="6"/>
      <c r="U8" s="6"/>
      <c r="V8" s="6"/>
      <c r="W8" s="6"/>
      <c r="X8" s="6"/>
      <c r="Y8" s="6"/>
      <c r="Z8" s="6"/>
      <c r="AA8" s="6"/>
      <c r="AB8" s="6"/>
      <c r="AC8" s="6"/>
      <c r="AD8" s="6"/>
    </row>
    <row r="9" spans="2:30" ht="75">
      <c r="B9" s="51" t="s">
        <v>104</v>
      </c>
      <c r="C9" s="49">
        <v>10</v>
      </c>
      <c r="D9" s="6">
        <v>3</v>
      </c>
      <c r="E9" s="6">
        <v>3</v>
      </c>
      <c r="F9" s="6">
        <v>6</v>
      </c>
      <c r="G9" s="6">
        <v>10</v>
      </c>
      <c r="H9" s="6">
        <v>3</v>
      </c>
      <c r="I9" s="6">
        <v>3</v>
      </c>
      <c r="J9" s="6">
        <v>10</v>
      </c>
      <c r="K9" s="6">
        <v>0</v>
      </c>
      <c r="L9" s="6">
        <v>3</v>
      </c>
      <c r="M9" s="6">
        <v>10</v>
      </c>
      <c r="N9" s="6">
        <v>0</v>
      </c>
      <c r="O9" s="6"/>
      <c r="P9" s="6">
        <v>10</v>
      </c>
      <c r="Q9" s="6"/>
      <c r="R9" s="6">
        <v>10</v>
      </c>
      <c r="S9" s="6">
        <v>10</v>
      </c>
      <c r="T9" s="6">
        <v>0</v>
      </c>
      <c r="U9" s="6">
        <v>3</v>
      </c>
      <c r="V9" s="6">
        <v>10</v>
      </c>
      <c r="W9" s="6">
        <v>10</v>
      </c>
      <c r="X9" s="6"/>
      <c r="Y9" s="6"/>
      <c r="Z9" s="6"/>
      <c r="AA9" s="6"/>
      <c r="AB9" s="6"/>
      <c r="AC9" s="6">
        <v>0</v>
      </c>
      <c r="AD9" s="6"/>
    </row>
    <row r="10" spans="2:30" ht="15">
      <c r="B10" s="51" t="s">
        <v>105</v>
      </c>
      <c r="C10" s="49">
        <v>20</v>
      </c>
      <c r="D10" s="6">
        <v>0</v>
      </c>
      <c r="E10" s="6">
        <v>18</v>
      </c>
      <c r="F10" s="6">
        <v>20</v>
      </c>
      <c r="G10" s="6">
        <v>20</v>
      </c>
      <c r="H10" s="6">
        <v>18</v>
      </c>
      <c r="I10" s="6">
        <v>10</v>
      </c>
      <c r="J10" s="6">
        <v>20</v>
      </c>
      <c r="K10" s="6">
        <v>10</v>
      </c>
      <c r="L10" s="6">
        <v>20</v>
      </c>
      <c r="M10" s="6">
        <v>15</v>
      </c>
      <c r="N10" s="6">
        <v>0</v>
      </c>
      <c r="O10" s="6"/>
      <c r="P10" s="6">
        <v>15</v>
      </c>
      <c r="Q10" s="6"/>
      <c r="R10" s="6">
        <v>15</v>
      </c>
      <c r="S10" s="6">
        <v>5</v>
      </c>
      <c r="T10" s="6">
        <v>5</v>
      </c>
      <c r="U10" s="6">
        <v>20</v>
      </c>
      <c r="V10" s="6">
        <v>20</v>
      </c>
      <c r="W10" s="6">
        <v>20</v>
      </c>
      <c r="X10" s="6"/>
      <c r="Y10" s="6"/>
      <c r="Z10" s="6"/>
      <c r="AA10" s="6"/>
      <c r="AB10" s="6"/>
      <c r="AC10" s="6">
        <v>10</v>
      </c>
      <c r="AD10" s="6"/>
    </row>
    <row r="11" spans="2:30" ht="45">
      <c r="B11" s="51" t="s">
        <v>106</v>
      </c>
      <c r="C11" s="49">
        <v>40</v>
      </c>
      <c r="D11" s="6">
        <v>20</v>
      </c>
      <c r="E11" s="6">
        <v>30</v>
      </c>
      <c r="F11" s="6">
        <v>35</v>
      </c>
      <c r="G11" s="6">
        <v>40</v>
      </c>
      <c r="H11" s="6">
        <v>30</v>
      </c>
      <c r="I11" s="6">
        <v>10</v>
      </c>
      <c r="J11" s="6">
        <v>25</v>
      </c>
      <c r="K11" s="6">
        <v>20</v>
      </c>
      <c r="L11" s="6">
        <v>38</v>
      </c>
      <c r="M11" s="6">
        <v>20</v>
      </c>
      <c r="N11" s="6">
        <v>5</v>
      </c>
      <c r="O11" s="6"/>
      <c r="P11" s="6">
        <v>30</v>
      </c>
      <c r="Q11" s="6"/>
      <c r="R11" s="6">
        <v>20</v>
      </c>
      <c r="S11" s="6">
        <v>5</v>
      </c>
      <c r="T11" s="6">
        <v>10</v>
      </c>
      <c r="U11" s="6">
        <v>35</v>
      </c>
      <c r="V11" s="6">
        <v>50</v>
      </c>
      <c r="W11" s="6">
        <v>30</v>
      </c>
      <c r="X11" s="6"/>
      <c r="Y11" s="6"/>
      <c r="Z11" s="6"/>
      <c r="AA11" s="6"/>
      <c r="AB11" s="6"/>
      <c r="AC11" s="6">
        <v>15</v>
      </c>
      <c r="AD11" s="6"/>
    </row>
    <row r="12" spans="2:30" ht="15">
      <c r="B12" s="51" t="s">
        <v>107</v>
      </c>
      <c r="C12" s="49">
        <v>10</v>
      </c>
      <c r="D12" s="6">
        <v>6</v>
      </c>
      <c r="E12" s="6">
        <v>8</v>
      </c>
      <c r="F12" s="6">
        <v>11</v>
      </c>
      <c r="G12" s="6">
        <v>12</v>
      </c>
      <c r="H12" s="6">
        <v>5</v>
      </c>
      <c r="I12" s="6">
        <v>4</v>
      </c>
      <c r="J12" s="6">
        <v>7</v>
      </c>
      <c r="K12" s="6">
        <v>10</v>
      </c>
      <c r="L12" s="6">
        <v>12</v>
      </c>
      <c r="M12" s="6">
        <v>5</v>
      </c>
      <c r="N12" s="6">
        <v>1</v>
      </c>
      <c r="O12" s="6"/>
      <c r="P12" s="6">
        <v>8</v>
      </c>
      <c r="Q12" s="6"/>
      <c r="R12" s="6">
        <v>5</v>
      </c>
      <c r="S12" s="6">
        <v>3</v>
      </c>
      <c r="T12" s="6">
        <v>5</v>
      </c>
      <c r="U12" s="6">
        <v>9</v>
      </c>
      <c r="V12" s="6">
        <v>11</v>
      </c>
      <c r="W12" s="6">
        <v>10</v>
      </c>
      <c r="X12" s="6"/>
      <c r="Y12" s="6"/>
      <c r="Z12" s="6"/>
      <c r="AA12" s="6"/>
      <c r="AB12" s="6"/>
      <c r="AC12" s="6">
        <v>5</v>
      </c>
      <c r="AD12" s="6"/>
    </row>
    <row r="13" spans="2:30" ht="15">
      <c r="B13" s="51" t="s">
        <v>108</v>
      </c>
      <c r="C13" s="49">
        <v>10</v>
      </c>
      <c r="D13" s="6">
        <v>0</v>
      </c>
      <c r="E13" s="6">
        <v>9</v>
      </c>
      <c r="F13" s="6">
        <v>10</v>
      </c>
      <c r="G13" s="6">
        <v>12</v>
      </c>
      <c r="H13" s="6">
        <v>0</v>
      </c>
      <c r="I13" s="6">
        <v>5</v>
      </c>
      <c r="J13" s="6">
        <v>0</v>
      </c>
      <c r="K13" s="6">
        <v>0</v>
      </c>
      <c r="L13" s="6">
        <v>10</v>
      </c>
      <c r="M13" s="6">
        <v>7</v>
      </c>
      <c r="N13" s="6">
        <v>0</v>
      </c>
      <c r="O13" s="6"/>
      <c r="P13" s="6">
        <v>9</v>
      </c>
      <c r="Q13" s="6"/>
      <c r="R13" s="6">
        <v>5</v>
      </c>
      <c r="S13" s="6">
        <v>0</v>
      </c>
      <c r="T13" s="6">
        <v>0</v>
      </c>
      <c r="U13" s="6">
        <v>9</v>
      </c>
      <c r="V13" s="6">
        <v>10</v>
      </c>
      <c r="W13" s="6">
        <v>10</v>
      </c>
      <c r="X13" s="6"/>
      <c r="Y13" s="6"/>
      <c r="Z13" s="6"/>
      <c r="AA13" s="6"/>
      <c r="AB13" s="6"/>
      <c r="AC13" s="6">
        <v>5</v>
      </c>
      <c r="AD13" s="6"/>
    </row>
    <row r="14" spans="2:30" ht="15">
      <c r="B14" s="50" t="s">
        <v>109</v>
      </c>
      <c r="C14" s="49"/>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ht="15">
      <c r="B15" s="51" t="s">
        <v>110</v>
      </c>
      <c r="C15" s="49">
        <v>3</v>
      </c>
      <c r="D15" s="6">
        <v>0</v>
      </c>
      <c r="E15" s="6">
        <v>3</v>
      </c>
      <c r="F15" s="6">
        <v>3</v>
      </c>
      <c r="G15" s="6">
        <v>3</v>
      </c>
      <c r="H15" s="6">
        <v>2.5</v>
      </c>
      <c r="I15" s="6">
        <v>3</v>
      </c>
      <c r="J15" s="6">
        <v>3</v>
      </c>
      <c r="K15" s="6">
        <v>3</v>
      </c>
      <c r="L15" s="6">
        <v>3</v>
      </c>
      <c r="M15" s="6">
        <v>3</v>
      </c>
      <c r="N15" s="6">
        <v>0</v>
      </c>
      <c r="O15" s="6"/>
      <c r="P15" s="6">
        <v>2</v>
      </c>
      <c r="Q15" s="6"/>
      <c r="R15" s="6">
        <v>2</v>
      </c>
      <c r="S15" s="6">
        <v>3</v>
      </c>
      <c r="T15" s="6">
        <v>3</v>
      </c>
      <c r="U15" s="6">
        <v>3</v>
      </c>
      <c r="V15" s="6">
        <v>3</v>
      </c>
      <c r="W15" s="6">
        <v>3</v>
      </c>
      <c r="X15" s="6"/>
      <c r="Y15" s="6"/>
      <c r="Z15" s="6"/>
      <c r="AA15" s="6"/>
      <c r="AB15" s="6"/>
      <c r="AC15" s="6">
        <v>2</v>
      </c>
      <c r="AD15" s="6"/>
    </row>
    <row r="16" spans="2:30" ht="15">
      <c r="B16" s="51" t="s">
        <v>111</v>
      </c>
      <c r="C16" s="49">
        <v>3</v>
      </c>
      <c r="D16" s="6">
        <v>3</v>
      </c>
      <c r="E16" s="6">
        <v>2.8</v>
      </c>
      <c r="F16" s="6">
        <v>3</v>
      </c>
      <c r="G16" s="6">
        <v>3</v>
      </c>
      <c r="H16" s="6">
        <v>3</v>
      </c>
      <c r="I16" s="6">
        <v>1.5</v>
      </c>
      <c r="J16" s="6">
        <v>3</v>
      </c>
      <c r="K16" s="6">
        <v>3</v>
      </c>
      <c r="L16" s="6">
        <v>3</v>
      </c>
      <c r="M16" s="6">
        <v>3</v>
      </c>
      <c r="N16" s="6">
        <v>3</v>
      </c>
      <c r="O16" s="6"/>
      <c r="P16" s="6">
        <v>3</v>
      </c>
      <c r="Q16" s="6"/>
      <c r="R16" s="6">
        <v>3</v>
      </c>
      <c r="S16" s="6">
        <v>3</v>
      </c>
      <c r="T16" s="6">
        <v>3</v>
      </c>
      <c r="U16" s="6">
        <v>3</v>
      </c>
      <c r="V16" s="6">
        <v>3</v>
      </c>
      <c r="W16" s="6">
        <v>3</v>
      </c>
      <c r="X16" s="6"/>
      <c r="Y16" s="6"/>
      <c r="Z16" s="6"/>
      <c r="AA16" s="6"/>
      <c r="AB16" s="6"/>
      <c r="AC16" s="6">
        <v>3</v>
      </c>
      <c r="AD16" s="6"/>
    </row>
    <row r="17" spans="2:30" ht="15">
      <c r="B17" s="51" t="s">
        <v>112</v>
      </c>
      <c r="C17" s="49">
        <v>2</v>
      </c>
      <c r="D17" s="6">
        <v>1</v>
      </c>
      <c r="E17" s="6">
        <v>1.7</v>
      </c>
      <c r="F17" s="6">
        <v>2</v>
      </c>
      <c r="G17" s="6">
        <v>1.8</v>
      </c>
      <c r="H17" s="6">
        <v>2</v>
      </c>
      <c r="I17" s="6">
        <v>1</v>
      </c>
      <c r="J17" s="6">
        <v>3</v>
      </c>
      <c r="K17" s="6">
        <v>2</v>
      </c>
      <c r="L17" s="6">
        <v>2</v>
      </c>
      <c r="M17" s="6">
        <v>2</v>
      </c>
      <c r="N17" s="6">
        <v>0.5</v>
      </c>
      <c r="O17" s="6"/>
      <c r="P17" s="6">
        <v>1</v>
      </c>
      <c r="Q17" s="6"/>
      <c r="R17" s="6">
        <v>1</v>
      </c>
      <c r="S17" s="6">
        <v>1</v>
      </c>
      <c r="T17" s="6">
        <v>2</v>
      </c>
      <c r="U17" s="6">
        <v>1</v>
      </c>
      <c r="V17" s="6">
        <v>1.5</v>
      </c>
      <c r="W17" s="6">
        <v>1</v>
      </c>
      <c r="X17" s="6"/>
      <c r="Y17" s="6"/>
      <c r="Z17" s="6"/>
      <c r="AA17" s="6"/>
      <c r="AB17" s="6"/>
      <c r="AC17" s="6">
        <v>1</v>
      </c>
      <c r="AD17" s="6"/>
    </row>
    <row r="18" spans="2:30" ht="15">
      <c r="B18" s="51" t="s">
        <v>113</v>
      </c>
      <c r="C18" s="49">
        <v>2</v>
      </c>
      <c r="D18" s="6">
        <v>0</v>
      </c>
      <c r="E18" s="6">
        <v>2</v>
      </c>
      <c r="F18" s="6">
        <v>2</v>
      </c>
      <c r="G18" s="6">
        <v>2</v>
      </c>
      <c r="H18" s="6">
        <v>2</v>
      </c>
      <c r="I18" s="6">
        <v>2</v>
      </c>
      <c r="J18" s="6">
        <v>1.9</v>
      </c>
      <c r="K18" s="6">
        <v>2</v>
      </c>
      <c r="L18" s="6">
        <v>2</v>
      </c>
      <c r="M18" s="6">
        <v>2</v>
      </c>
      <c r="N18" s="6">
        <v>0</v>
      </c>
      <c r="O18" s="6"/>
      <c r="P18" s="6">
        <v>2</v>
      </c>
      <c r="Q18" s="6"/>
      <c r="R18" s="6">
        <v>2</v>
      </c>
      <c r="S18" s="6">
        <v>2</v>
      </c>
      <c r="T18" s="6">
        <v>2</v>
      </c>
      <c r="U18" s="6">
        <v>2</v>
      </c>
      <c r="V18" s="6">
        <v>2</v>
      </c>
      <c r="W18" s="6">
        <v>2</v>
      </c>
      <c r="X18" s="6"/>
      <c r="Y18" s="6"/>
      <c r="Z18" s="6"/>
      <c r="AA18" s="6"/>
      <c r="AB18" s="6"/>
      <c r="AC18" s="6">
        <v>1</v>
      </c>
      <c r="AD18" s="6"/>
    </row>
    <row r="19" spans="2:30" ht="15">
      <c r="B19" s="52" t="s">
        <v>114</v>
      </c>
      <c r="C19" s="53">
        <f>SUM(C8:C18)</f>
        <v>100</v>
      </c>
      <c r="D19" s="6">
        <f>SUM(D9:D18)</f>
        <v>33</v>
      </c>
      <c r="E19" s="6">
        <f aca="true" t="shared" si="0" ref="E19:W19">SUM(E9:E18)</f>
        <v>77.5</v>
      </c>
      <c r="F19" s="6">
        <f t="shared" si="0"/>
        <v>92</v>
      </c>
      <c r="G19" s="6">
        <f t="shared" si="0"/>
        <v>103.8</v>
      </c>
      <c r="H19" s="6">
        <f t="shared" si="0"/>
        <v>65.5</v>
      </c>
      <c r="I19" s="6">
        <f t="shared" si="0"/>
        <v>39.5</v>
      </c>
      <c r="J19" s="6">
        <f t="shared" si="0"/>
        <v>72.9</v>
      </c>
      <c r="K19" s="6">
        <f t="shared" si="0"/>
        <v>50</v>
      </c>
      <c r="L19" s="6">
        <f t="shared" si="0"/>
        <v>93</v>
      </c>
      <c r="M19" s="6">
        <f t="shared" si="0"/>
        <v>67</v>
      </c>
      <c r="N19" s="6">
        <f t="shared" si="0"/>
        <v>9.5</v>
      </c>
      <c r="O19" s="54">
        <f t="shared" si="0"/>
        <v>0</v>
      </c>
      <c r="P19" s="6">
        <f t="shared" si="0"/>
        <v>80</v>
      </c>
      <c r="Q19" s="54">
        <f t="shared" si="0"/>
        <v>0</v>
      </c>
      <c r="R19" s="6">
        <f t="shared" si="0"/>
        <v>63</v>
      </c>
      <c r="S19" s="6">
        <f t="shared" si="0"/>
        <v>32</v>
      </c>
      <c r="T19" s="6">
        <f t="shared" si="0"/>
        <v>30</v>
      </c>
      <c r="U19" s="6">
        <f t="shared" si="0"/>
        <v>85</v>
      </c>
      <c r="V19" s="6">
        <f t="shared" si="0"/>
        <v>110.5</v>
      </c>
      <c r="W19" s="6">
        <f t="shared" si="0"/>
        <v>89</v>
      </c>
      <c r="X19" s="54">
        <v>0</v>
      </c>
      <c r="Y19" s="54">
        <v>0</v>
      </c>
      <c r="Z19" s="54">
        <v>0</v>
      </c>
      <c r="AA19" s="54">
        <v>0</v>
      </c>
      <c r="AB19" s="54">
        <v>0</v>
      </c>
      <c r="AC19" s="6">
        <f>SUM(AC9:AC18)</f>
        <v>42</v>
      </c>
      <c r="AD19" s="6"/>
    </row>
    <row r="20" spans="2:30" ht="15">
      <c r="B20" s="60" t="s">
        <v>145</v>
      </c>
      <c r="C20" s="61"/>
      <c r="D20" s="6">
        <f>D19/10</f>
        <v>3.3</v>
      </c>
      <c r="E20" s="6">
        <f aca="true" t="shared" si="1" ref="E20:AC20">E19/10</f>
        <v>7.75</v>
      </c>
      <c r="F20" s="6">
        <f t="shared" si="1"/>
        <v>9.2</v>
      </c>
      <c r="G20" s="6">
        <f t="shared" si="1"/>
        <v>10.379999999999999</v>
      </c>
      <c r="H20" s="6">
        <f t="shared" si="1"/>
        <v>6.55</v>
      </c>
      <c r="I20" s="6">
        <f t="shared" si="1"/>
        <v>3.95</v>
      </c>
      <c r="J20" s="6">
        <f t="shared" si="1"/>
        <v>7.290000000000001</v>
      </c>
      <c r="K20" s="6">
        <f t="shared" si="1"/>
        <v>5</v>
      </c>
      <c r="L20" s="6">
        <f t="shared" si="1"/>
        <v>9.3</v>
      </c>
      <c r="M20" s="6">
        <f t="shared" si="1"/>
        <v>6.7</v>
      </c>
      <c r="N20" s="6">
        <f t="shared" si="1"/>
        <v>0.95</v>
      </c>
      <c r="O20" s="6">
        <f t="shared" si="1"/>
        <v>0</v>
      </c>
      <c r="P20" s="6">
        <f t="shared" si="1"/>
        <v>8</v>
      </c>
      <c r="Q20" s="6">
        <f t="shared" si="1"/>
        <v>0</v>
      </c>
      <c r="R20" s="6">
        <f t="shared" si="1"/>
        <v>6.3</v>
      </c>
      <c r="S20" s="6">
        <f t="shared" si="1"/>
        <v>3.2</v>
      </c>
      <c r="T20" s="6">
        <f t="shared" si="1"/>
        <v>3</v>
      </c>
      <c r="U20" s="6">
        <f t="shared" si="1"/>
        <v>8.5</v>
      </c>
      <c r="V20" s="6">
        <f t="shared" si="1"/>
        <v>11.05</v>
      </c>
      <c r="W20" s="6">
        <f t="shared" si="1"/>
        <v>8.9</v>
      </c>
      <c r="X20" s="6">
        <f t="shared" si="1"/>
        <v>0</v>
      </c>
      <c r="Y20" s="6">
        <f t="shared" si="1"/>
        <v>0</v>
      </c>
      <c r="Z20" s="6">
        <f t="shared" si="1"/>
        <v>0</v>
      </c>
      <c r="AA20" s="6">
        <f t="shared" si="1"/>
        <v>0</v>
      </c>
      <c r="AB20" s="6">
        <f t="shared" si="1"/>
        <v>0</v>
      </c>
      <c r="AC20" s="6">
        <f t="shared" si="1"/>
        <v>4.2</v>
      </c>
      <c r="AD20" s="6"/>
    </row>
    <row r="21" spans="4:30" ht="153" customHeight="1">
      <c r="D21" s="6"/>
      <c r="E21" s="55" t="s">
        <v>115</v>
      </c>
      <c r="F21" s="55" t="s">
        <v>116</v>
      </c>
      <c r="G21" s="55" t="s">
        <v>117</v>
      </c>
      <c r="H21" s="6"/>
      <c r="I21" s="6"/>
      <c r="J21" s="55" t="s">
        <v>118</v>
      </c>
      <c r="K21" s="56"/>
      <c r="L21" s="55" t="s">
        <v>119</v>
      </c>
      <c r="M21" s="56"/>
      <c r="N21" s="56"/>
      <c r="O21" s="57" t="s">
        <v>120</v>
      </c>
      <c r="P21" s="6"/>
      <c r="Q21" s="58" t="s">
        <v>121</v>
      </c>
      <c r="R21" s="55"/>
      <c r="S21" s="55" t="s">
        <v>122</v>
      </c>
      <c r="T21" s="55" t="s">
        <v>123</v>
      </c>
      <c r="U21" s="6"/>
      <c r="V21" s="55" t="s">
        <v>124</v>
      </c>
      <c r="W21" s="55" t="s">
        <v>125</v>
      </c>
      <c r="X21" s="58" t="s">
        <v>126</v>
      </c>
      <c r="Y21" s="58" t="s">
        <v>127</v>
      </c>
      <c r="Z21" s="58" t="s">
        <v>128</v>
      </c>
      <c r="AA21" s="58" t="s">
        <v>129</v>
      </c>
      <c r="AB21" s="58" t="s">
        <v>130</v>
      </c>
      <c r="AC21" s="58"/>
      <c r="AD21" s="58"/>
    </row>
    <row r="22" spans="4:30" ht="179.25">
      <c r="D22" s="6"/>
      <c r="E22" s="55" t="s">
        <v>131</v>
      </c>
      <c r="F22" s="55" t="s">
        <v>132</v>
      </c>
      <c r="G22" s="55" t="s">
        <v>133</v>
      </c>
      <c r="H22" s="6"/>
      <c r="I22" s="6"/>
      <c r="J22" s="6"/>
      <c r="K22" s="6"/>
      <c r="L22" s="6"/>
      <c r="M22" s="6"/>
      <c r="N22" s="6"/>
      <c r="O22" s="6"/>
      <c r="P22" s="6"/>
      <c r="Q22" s="55"/>
      <c r="R22" s="55"/>
      <c r="S22" s="55"/>
      <c r="T22" s="55" t="s">
        <v>134</v>
      </c>
      <c r="U22" s="55" t="s">
        <v>133</v>
      </c>
      <c r="V22" s="6"/>
      <c r="W22" s="55" t="s">
        <v>135</v>
      </c>
      <c r="X22" s="55" t="s">
        <v>136</v>
      </c>
      <c r="Y22" s="6"/>
      <c r="Z22" s="6"/>
      <c r="AA22" s="6"/>
      <c r="AB22" s="6"/>
      <c r="AC22" s="6"/>
      <c r="AD22" s="6"/>
    </row>
    <row r="23" spans="4:30" ht="192">
      <c r="D23" s="6"/>
      <c r="E23" s="55" t="s">
        <v>137</v>
      </c>
      <c r="F23" s="55" t="s">
        <v>138</v>
      </c>
      <c r="G23" s="55" t="s">
        <v>139</v>
      </c>
      <c r="H23" s="6"/>
      <c r="I23" s="6"/>
      <c r="J23" s="6"/>
      <c r="K23" s="6"/>
      <c r="L23" s="6"/>
      <c r="M23" s="6"/>
      <c r="N23" s="6"/>
      <c r="O23" s="6"/>
      <c r="P23" s="6"/>
      <c r="Q23" s="55"/>
      <c r="R23" s="55"/>
      <c r="S23" s="55"/>
      <c r="T23" s="6"/>
      <c r="U23" s="6"/>
      <c r="V23" s="6"/>
      <c r="W23" s="6"/>
      <c r="X23" s="55" t="s">
        <v>140</v>
      </c>
      <c r="Y23" s="6"/>
      <c r="Z23" s="6"/>
      <c r="AA23" s="6"/>
      <c r="AB23" s="6"/>
      <c r="AC23" s="6"/>
      <c r="AD23" s="6"/>
    </row>
    <row r="24" spans="4:30" ht="128.25">
      <c r="D24" s="6"/>
      <c r="E24" s="55" t="s">
        <v>141</v>
      </c>
      <c r="F24" s="55" t="s">
        <v>142</v>
      </c>
      <c r="G24" s="56"/>
      <c r="H24" s="6"/>
      <c r="I24" s="6"/>
      <c r="J24" s="6"/>
      <c r="K24" s="6"/>
      <c r="L24" s="6"/>
      <c r="M24" s="6"/>
      <c r="N24" s="6"/>
      <c r="O24" s="6"/>
      <c r="P24" s="6"/>
      <c r="Q24" s="55"/>
      <c r="R24" s="55"/>
      <c r="S24" s="56"/>
      <c r="T24" s="6"/>
      <c r="U24" s="6"/>
      <c r="V24" s="6"/>
      <c r="W24" s="6"/>
      <c r="X24" s="6"/>
      <c r="Y24" s="6"/>
      <c r="Z24" s="6"/>
      <c r="AA24" s="6"/>
      <c r="AB24" s="6"/>
      <c r="AC24" s="6"/>
      <c r="AD24" s="6"/>
    </row>
    <row r="25" spans="4:30" ht="115.5">
      <c r="D25" s="6"/>
      <c r="E25" s="56"/>
      <c r="F25" s="55" t="s">
        <v>143</v>
      </c>
      <c r="G25" s="56"/>
      <c r="H25" s="6"/>
      <c r="I25" s="6"/>
      <c r="J25" s="6"/>
      <c r="K25" s="6"/>
      <c r="L25" s="6"/>
      <c r="M25" s="6"/>
      <c r="N25" s="6"/>
      <c r="O25" s="6"/>
      <c r="P25" s="6"/>
      <c r="Q25" s="56"/>
      <c r="R25" s="55"/>
      <c r="S25" s="56"/>
      <c r="T25" s="6"/>
      <c r="U25" s="6"/>
      <c r="V25" s="6"/>
      <c r="W25" s="6"/>
      <c r="X25" s="6"/>
      <c r="Y25" s="6"/>
      <c r="Z25" s="6"/>
      <c r="AA25" s="6"/>
      <c r="AB25" s="6"/>
      <c r="AC25" s="6"/>
      <c r="AD25" s="6"/>
    </row>
  </sheetData>
  <sheetProtection/>
  <mergeCells count="4">
    <mergeCell ref="A2:B2"/>
    <mergeCell ref="A3:B3"/>
    <mergeCell ref="A4:B4"/>
    <mergeCell ref="A5:B5"/>
  </mergeCells>
  <hyperlinks>
    <hyperlink ref="O21" r:id="rId1" display="http://www.referatele.com/referate/geografie/online12/Sursele-de-poluare-a-apei--Sursele-de-poluare-permanente-naturale--Sursele-de-poluare-permanent-arti.php"/>
    <hyperlink ref="Q21" r:id="rId2" display="http://www.scritube.com/geografie/CONDITIILE-DE-MEDIU-IN-OLTENIA1321221015.php"/>
    <hyperlink ref="X21" r:id="rId3" display="http://www.sage.wisc.edu/pubs/articles/A-E/Costa/Costa2000JClim.pdf"/>
    <hyperlink ref="Y21" r:id="rId4" display="http://www.scritube.com/geografie/ecologie/DETERIORAREA-ECOSISTEMELOR-PRI35877.php"/>
    <hyperlink ref="Z21" r:id="rId5" display="http://www.pagini-scolare.ro/Ecologie-in-scoala-si-gradinita-protectie-mediu/Importanta-educatiei-ecologice-in-gradinita-de-copii/menu-id-63.html"/>
    <hyperlink ref="AA21" r:id="rId6" display="http://www.cesec.ro/pdf/Mandache_2010.pdf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F33"/>
  <sheetViews>
    <sheetView zoomScale="57" zoomScaleNormal="57" zoomScalePageLayoutView="0" workbookViewId="0" topLeftCell="C1">
      <pane xSplit="2" ySplit="4" topLeftCell="Y5" activePane="bottomRight" state="frozen"/>
      <selection pane="topLeft" activeCell="C1" sqref="C1"/>
      <selection pane="topRight" activeCell="E1" sqref="E1"/>
      <selection pane="bottomLeft" activeCell="C4" sqref="C4"/>
      <selection pane="bottomRight" activeCell="AJ16" sqref="AJ16"/>
    </sheetView>
  </sheetViews>
  <sheetFormatPr defaultColWidth="9.140625" defaultRowHeight="15"/>
  <cols>
    <col min="4" max="4" width="26.00390625" style="0" customWidth="1"/>
    <col min="5" max="10" width="10.00390625" style="0" customWidth="1"/>
    <col min="11" max="11" width="12.8515625" style="0" customWidth="1"/>
    <col min="12" max="14" width="10.00390625" style="0" customWidth="1"/>
    <col min="15" max="15" width="14.7109375" style="0" customWidth="1"/>
    <col min="16" max="17" width="8.7109375" style="0" customWidth="1"/>
    <col min="18" max="18" width="13.8515625" style="0" customWidth="1"/>
    <col min="19" max="19" width="38.00390625" style="0" customWidth="1"/>
    <col min="20" max="20" width="16.7109375" style="0" customWidth="1"/>
    <col min="21" max="21" width="10.57421875" style="0" customWidth="1"/>
    <col min="22" max="22" width="8.28125" style="0" customWidth="1"/>
    <col min="23" max="25" width="11.421875" style="0" customWidth="1"/>
    <col min="26" max="26" width="16.7109375" style="0" customWidth="1"/>
    <col min="27" max="27" width="70.8515625" style="0" customWidth="1"/>
    <col min="28" max="30" width="14.7109375" style="0" customWidth="1"/>
    <col min="31" max="31" width="13.8515625" style="0" customWidth="1"/>
    <col min="32" max="32" width="19.8515625" style="0" customWidth="1"/>
  </cols>
  <sheetData>
    <row r="2" spans="1:27" ht="15">
      <c r="A2" s="1"/>
      <c r="B2" s="1"/>
      <c r="C2" s="1"/>
      <c r="D2" s="1"/>
      <c r="W2" s="34" t="s">
        <v>64</v>
      </c>
      <c r="X2" s="34"/>
      <c r="Y2" s="34"/>
      <c r="Z2" s="34"/>
      <c r="AA2" s="32" t="s">
        <v>74</v>
      </c>
    </row>
    <row r="3" spans="1:30" ht="15">
      <c r="A3" s="1"/>
      <c r="B3" s="1"/>
      <c r="C3" s="1"/>
      <c r="D3" s="1"/>
      <c r="E3" s="38"/>
      <c r="F3" s="38"/>
      <c r="G3" s="38"/>
      <c r="H3" s="38"/>
      <c r="I3" s="38"/>
      <c r="J3" s="38"/>
      <c r="K3" s="38"/>
      <c r="L3" s="38"/>
      <c r="M3" s="38"/>
      <c r="N3" s="38"/>
      <c r="O3" s="25"/>
      <c r="P3" s="37" t="s">
        <v>69</v>
      </c>
      <c r="Q3" s="37"/>
      <c r="R3" s="35" t="s">
        <v>65</v>
      </c>
      <c r="S3" s="36"/>
      <c r="T3" s="36"/>
      <c r="U3" s="36"/>
      <c r="V3" s="36"/>
      <c r="W3" s="34" t="s">
        <v>24</v>
      </c>
      <c r="X3" s="34"/>
      <c r="Y3" s="34"/>
      <c r="Z3" s="22"/>
      <c r="AA3" s="39" t="s">
        <v>75</v>
      </c>
      <c r="AB3" s="25"/>
      <c r="AC3" s="59"/>
      <c r="AD3" s="59"/>
    </row>
    <row r="4" spans="1:32" ht="75.75">
      <c r="A4" s="1"/>
      <c r="B4" s="2" t="s">
        <v>28</v>
      </c>
      <c r="C4" s="2" t="s">
        <v>28</v>
      </c>
      <c r="D4" s="66" t="s">
        <v>29</v>
      </c>
      <c r="E4" s="16">
        <v>40828</v>
      </c>
      <c r="F4" s="16">
        <v>40835</v>
      </c>
      <c r="G4" s="17" t="s">
        <v>66</v>
      </c>
      <c r="H4" s="16">
        <v>40849</v>
      </c>
      <c r="I4" s="16">
        <v>40856</v>
      </c>
      <c r="J4" s="16">
        <v>40863</v>
      </c>
      <c r="K4" s="17" t="s">
        <v>70</v>
      </c>
      <c r="L4" s="16">
        <v>40884</v>
      </c>
      <c r="M4" s="18" t="s">
        <v>60</v>
      </c>
      <c r="N4" s="16">
        <v>40554</v>
      </c>
      <c r="O4" s="26" t="s">
        <v>73</v>
      </c>
      <c r="P4" s="6" t="s">
        <v>67</v>
      </c>
      <c r="Q4" s="6" t="s">
        <v>68</v>
      </c>
      <c r="R4" s="11" t="s">
        <v>56</v>
      </c>
      <c r="S4" s="9" t="s">
        <v>32</v>
      </c>
      <c r="T4" s="9" t="s">
        <v>31</v>
      </c>
      <c r="U4" s="8" t="s">
        <v>61</v>
      </c>
      <c r="V4" s="8" t="s">
        <v>63</v>
      </c>
      <c r="W4" s="23" t="s">
        <v>25</v>
      </c>
      <c r="X4" s="23" t="s">
        <v>26</v>
      </c>
      <c r="Y4" s="23">
        <v>2</v>
      </c>
      <c r="Z4" s="22" t="s">
        <v>27</v>
      </c>
      <c r="AA4" s="40"/>
      <c r="AB4" s="26" t="s">
        <v>72</v>
      </c>
      <c r="AC4" s="62" t="s">
        <v>145</v>
      </c>
      <c r="AD4" s="62" t="s">
        <v>146</v>
      </c>
      <c r="AE4" s="28" t="s">
        <v>71</v>
      </c>
      <c r="AF4" s="64" t="s">
        <v>157</v>
      </c>
    </row>
    <row r="5" spans="1:32" ht="18.75">
      <c r="A5" s="1"/>
      <c r="B5" s="2">
        <v>1</v>
      </c>
      <c r="C5" s="2">
        <v>1</v>
      </c>
      <c r="D5" s="67" t="s">
        <v>0</v>
      </c>
      <c r="E5" s="19">
        <v>8</v>
      </c>
      <c r="F5" s="19" t="s">
        <v>58</v>
      </c>
      <c r="G5" s="19">
        <v>7</v>
      </c>
      <c r="H5" s="19" t="s">
        <v>58</v>
      </c>
      <c r="I5" s="19">
        <v>8</v>
      </c>
      <c r="J5" s="19">
        <v>7.5</v>
      </c>
      <c r="K5" s="19">
        <v>4.5</v>
      </c>
      <c r="L5" s="20">
        <v>0</v>
      </c>
      <c r="M5" s="7">
        <v>0</v>
      </c>
      <c r="N5" s="21" t="s">
        <v>58</v>
      </c>
      <c r="O5" s="27">
        <f>0.4*AVERAGE(E5,G5,I5,J5,K5,L5,M5)</f>
        <v>2</v>
      </c>
      <c r="P5" s="6"/>
      <c r="Q5" s="6"/>
      <c r="R5" s="9">
        <v>3</v>
      </c>
      <c r="S5" s="12" t="s">
        <v>47</v>
      </c>
      <c r="T5" s="13">
        <v>41259</v>
      </c>
      <c r="U5" s="14">
        <v>5</v>
      </c>
      <c r="V5" s="15">
        <v>0.6</v>
      </c>
      <c r="W5" s="22">
        <v>0</v>
      </c>
      <c r="X5" s="22">
        <v>0</v>
      </c>
      <c r="Y5" s="22">
        <v>0</v>
      </c>
      <c r="Z5" s="24">
        <f aca="true" t="shared" si="0" ref="Z5:Z32">(W5*0.35)+(X5*0.35)+(Y5*0.3)</f>
        <v>0</v>
      </c>
      <c r="AA5" s="24" t="s">
        <v>79</v>
      </c>
      <c r="AB5" s="21">
        <f>((Z5+0)/2)*0.25</f>
        <v>0</v>
      </c>
      <c r="AC5" s="63">
        <v>6.3</v>
      </c>
      <c r="AD5" s="63">
        <f>AC5*0.35</f>
        <v>2.2049999999999996</v>
      </c>
      <c r="AE5" s="30">
        <f>P5+Q5+V5</f>
        <v>0.6</v>
      </c>
      <c r="AF5" s="65">
        <f>O5+AB5+AE5+AD5</f>
        <v>4.805</v>
      </c>
    </row>
    <row r="6" spans="1:32" ht="37.5">
      <c r="A6" s="1"/>
      <c r="B6" s="2">
        <v>2</v>
      </c>
      <c r="C6" s="2">
        <v>2</v>
      </c>
      <c r="D6" s="68" t="s">
        <v>1</v>
      </c>
      <c r="E6" s="19">
        <v>10</v>
      </c>
      <c r="F6" s="19" t="s">
        <v>58</v>
      </c>
      <c r="G6" s="19">
        <v>0</v>
      </c>
      <c r="H6" s="19"/>
      <c r="I6" s="19">
        <v>0</v>
      </c>
      <c r="J6" s="19">
        <v>0</v>
      </c>
      <c r="K6" s="19">
        <v>6.5</v>
      </c>
      <c r="L6" s="20">
        <v>0</v>
      </c>
      <c r="M6" s="7">
        <v>5.5</v>
      </c>
      <c r="N6" s="21" t="s">
        <v>58</v>
      </c>
      <c r="O6" s="27">
        <f aca="true" t="shared" si="1" ref="O6:O32">0.4*AVERAGE(E6,G6,I6,J6,K6,L6,M6)</f>
        <v>1.2571428571428571</v>
      </c>
      <c r="P6" s="6"/>
      <c r="Q6" s="6">
        <v>0.2</v>
      </c>
      <c r="R6" s="9"/>
      <c r="S6" s="12"/>
      <c r="T6" s="12"/>
      <c r="U6" s="14"/>
      <c r="V6" s="15">
        <v>0.1</v>
      </c>
      <c r="W6" s="22">
        <v>0</v>
      </c>
      <c r="X6" s="22">
        <v>0</v>
      </c>
      <c r="Y6" s="22">
        <v>0</v>
      </c>
      <c r="Z6" s="24">
        <f t="shared" si="0"/>
        <v>0</v>
      </c>
      <c r="AA6" s="24">
        <v>6</v>
      </c>
      <c r="AB6" s="33">
        <f aca="true" t="shared" si="2" ref="AB6:AB32">((Z6+AA6)/2)*0.25</f>
        <v>0.75</v>
      </c>
      <c r="AC6" s="63">
        <v>3.3</v>
      </c>
      <c r="AD6" s="63">
        <f aca="true" t="shared" si="3" ref="AD6:AD32">AC6*0.35</f>
        <v>1.1549999999999998</v>
      </c>
      <c r="AE6" s="30">
        <f aca="true" t="shared" si="4" ref="AE6:AE32">P6+Q6+V6</f>
        <v>0.30000000000000004</v>
      </c>
      <c r="AF6" s="65">
        <f aca="true" t="shared" si="5" ref="AF6:AF32">O6+AB6+AE6+AD6</f>
        <v>3.4621428571428567</v>
      </c>
    </row>
    <row r="7" spans="1:32" ht="18.75">
      <c r="A7" s="1"/>
      <c r="B7" s="2">
        <v>3</v>
      </c>
      <c r="C7" s="4">
        <v>3</v>
      </c>
      <c r="D7" s="68" t="s">
        <v>2</v>
      </c>
      <c r="E7" s="19">
        <v>5</v>
      </c>
      <c r="F7" s="19" t="s">
        <v>58</v>
      </c>
      <c r="G7" s="19">
        <v>0</v>
      </c>
      <c r="H7" s="19" t="s">
        <v>58</v>
      </c>
      <c r="I7" s="19">
        <v>9</v>
      </c>
      <c r="J7" s="19">
        <v>6</v>
      </c>
      <c r="K7" s="19">
        <v>7</v>
      </c>
      <c r="L7" s="20">
        <v>0</v>
      </c>
      <c r="M7" s="7">
        <v>5</v>
      </c>
      <c r="N7" s="21" t="s">
        <v>58</v>
      </c>
      <c r="O7" s="27">
        <f t="shared" si="1"/>
        <v>1.8285714285714285</v>
      </c>
      <c r="P7" s="6">
        <v>0.1</v>
      </c>
      <c r="Q7" s="6"/>
      <c r="R7" s="9">
        <v>3</v>
      </c>
      <c r="S7" s="12" t="s">
        <v>41</v>
      </c>
      <c r="T7" s="12" t="s">
        <v>62</v>
      </c>
      <c r="U7" s="14"/>
      <c r="V7" s="15"/>
      <c r="W7" s="22">
        <v>10</v>
      </c>
      <c r="X7" s="22">
        <v>8</v>
      </c>
      <c r="Y7" s="22">
        <v>5</v>
      </c>
      <c r="Z7" s="24">
        <f t="shared" si="0"/>
        <v>7.8</v>
      </c>
      <c r="AA7" s="24">
        <v>9</v>
      </c>
      <c r="AB7" s="33">
        <f t="shared" si="2"/>
        <v>2.1</v>
      </c>
      <c r="AC7" s="63">
        <v>8</v>
      </c>
      <c r="AD7" s="63">
        <f t="shared" si="3"/>
        <v>2.8</v>
      </c>
      <c r="AE7" s="30">
        <f t="shared" si="4"/>
        <v>0.1</v>
      </c>
      <c r="AF7" s="65">
        <f t="shared" si="5"/>
        <v>6.828571428571428</v>
      </c>
    </row>
    <row r="8" spans="1:32" ht="18.75">
      <c r="A8" s="1"/>
      <c r="B8" s="2">
        <v>4</v>
      </c>
      <c r="C8" s="4">
        <v>4</v>
      </c>
      <c r="D8" s="68" t="s">
        <v>3</v>
      </c>
      <c r="E8" s="19">
        <v>10</v>
      </c>
      <c r="F8" s="19" t="s">
        <v>58</v>
      </c>
      <c r="G8" s="19">
        <v>9</v>
      </c>
      <c r="H8" s="19" t="s">
        <v>58</v>
      </c>
      <c r="I8" s="19">
        <v>10.5</v>
      </c>
      <c r="J8" s="19">
        <v>10.5</v>
      </c>
      <c r="K8" s="19">
        <v>8.5</v>
      </c>
      <c r="L8" s="20">
        <v>10</v>
      </c>
      <c r="M8" s="7">
        <v>9.5</v>
      </c>
      <c r="N8" s="21" t="s">
        <v>58</v>
      </c>
      <c r="O8" s="27">
        <f t="shared" si="1"/>
        <v>3.8857142857142857</v>
      </c>
      <c r="P8" s="6">
        <v>0.1</v>
      </c>
      <c r="Q8" s="6"/>
      <c r="R8" s="9">
        <v>1</v>
      </c>
      <c r="S8" s="12" t="s">
        <v>39</v>
      </c>
      <c r="T8" s="13">
        <v>41259</v>
      </c>
      <c r="U8" s="14">
        <v>10</v>
      </c>
      <c r="V8" s="15">
        <v>1</v>
      </c>
      <c r="W8" s="22">
        <v>10</v>
      </c>
      <c r="X8" s="22">
        <v>10</v>
      </c>
      <c r="Y8" s="22">
        <v>10.5</v>
      </c>
      <c r="Z8" s="24">
        <f t="shared" si="0"/>
        <v>10.15</v>
      </c>
      <c r="AA8" s="24">
        <v>10</v>
      </c>
      <c r="AB8" s="33">
        <f t="shared" si="2"/>
        <v>2.51875</v>
      </c>
      <c r="AC8" s="63">
        <v>9.2</v>
      </c>
      <c r="AD8" s="63">
        <f t="shared" si="3"/>
        <v>3.2199999999999998</v>
      </c>
      <c r="AE8" s="30">
        <f t="shared" si="4"/>
        <v>1.1</v>
      </c>
      <c r="AF8" s="65">
        <f t="shared" si="5"/>
        <v>10.724464285714284</v>
      </c>
    </row>
    <row r="9" spans="1:32" ht="37.5">
      <c r="A9" s="1"/>
      <c r="B9" s="2">
        <v>5</v>
      </c>
      <c r="C9" s="4">
        <v>5</v>
      </c>
      <c r="D9" s="68" t="s">
        <v>4</v>
      </c>
      <c r="E9" s="19">
        <v>10</v>
      </c>
      <c r="F9" s="19"/>
      <c r="G9" s="19">
        <v>0</v>
      </c>
      <c r="H9" s="19" t="s">
        <v>58</v>
      </c>
      <c r="I9" s="19">
        <v>7</v>
      </c>
      <c r="J9" s="19">
        <v>11</v>
      </c>
      <c r="K9" s="19">
        <v>9</v>
      </c>
      <c r="L9" s="20">
        <v>9.5</v>
      </c>
      <c r="M9" s="7">
        <v>0</v>
      </c>
      <c r="N9" s="21" t="s">
        <v>58</v>
      </c>
      <c r="O9" s="27">
        <f t="shared" si="1"/>
        <v>2.6571428571428575</v>
      </c>
      <c r="P9" s="6"/>
      <c r="Q9" s="6"/>
      <c r="R9" s="9">
        <v>1</v>
      </c>
      <c r="S9" s="12" t="s">
        <v>40</v>
      </c>
      <c r="T9" s="12" t="s">
        <v>62</v>
      </c>
      <c r="U9" s="14"/>
      <c r="V9" s="15"/>
      <c r="W9" s="22">
        <v>10</v>
      </c>
      <c r="X9" s="22">
        <v>10</v>
      </c>
      <c r="Y9" s="22">
        <v>11</v>
      </c>
      <c r="Z9" s="24">
        <f t="shared" si="0"/>
        <v>10.3</v>
      </c>
      <c r="AA9" s="24" t="s">
        <v>80</v>
      </c>
      <c r="AB9" s="33">
        <f>((Z9+0)/2)*0.25</f>
        <v>1.2875</v>
      </c>
      <c r="AC9" s="63">
        <v>8.5</v>
      </c>
      <c r="AD9" s="63">
        <f t="shared" si="3"/>
        <v>2.9749999999999996</v>
      </c>
      <c r="AE9" s="30">
        <f t="shared" si="4"/>
        <v>0</v>
      </c>
      <c r="AF9" s="65">
        <f t="shared" si="5"/>
        <v>6.919642857142858</v>
      </c>
    </row>
    <row r="10" spans="1:32" ht="37.5">
      <c r="A10" s="1"/>
      <c r="B10" s="2">
        <v>6</v>
      </c>
      <c r="C10" s="4">
        <v>6</v>
      </c>
      <c r="D10" s="68" t="s">
        <v>5</v>
      </c>
      <c r="E10" s="19">
        <v>5</v>
      </c>
      <c r="F10" s="19" t="s">
        <v>58</v>
      </c>
      <c r="G10" s="19">
        <v>0</v>
      </c>
      <c r="H10" s="19"/>
      <c r="I10" s="19">
        <v>7</v>
      </c>
      <c r="J10" s="19">
        <v>8</v>
      </c>
      <c r="K10" s="19">
        <v>4.5</v>
      </c>
      <c r="L10" s="20">
        <v>5</v>
      </c>
      <c r="M10" s="7">
        <v>0</v>
      </c>
      <c r="N10" s="21"/>
      <c r="O10" s="27">
        <f t="shared" si="1"/>
        <v>1.685714285714286</v>
      </c>
      <c r="P10" s="6"/>
      <c r="Q10" s="6"/>
      <c r="R10" s="9">
        <v>1</v>
      </c>
      <c r="S10" s="12" t="s">
        <v>36</v>
      </c>
      <c r="T10" s="12"/>
      <c r="U10" s="14"/>
      <c r="V10" s="15">
        <v>0.1</v>
      </c>
      <c r="W10" s="22">
        <v>7</v>
      </c>
      <c r="X10" s="22">
        <v>6</v>
      </c>
      <c r="Y10" s="22">
        <v>0</v>
      </c>
      <c r="Z10" s="24">
        <f t="shared" si="0"/>
        <v>4.549999999999999</v>
      </c>
      <c r="AA10" s="24">
        <v>0</v>
      </c>
      <c r="AB10" s="33">
        <f t="shared" si="2"/>
        <v>0.5687499999999999</v>
      </c>
      <c r="AC10" s="63">
        <v>0.95</v>
      </c>
      <c r="AD10" s="63">
        <f t="shared" si="3"/>
        <v>0.33249999999999996</v>
      </c>
      <c r="AE10" s="30">
        <f t="shared" si="4"/>
        <v>0.1</v>
      </c>
      <c r="AF10" s="65">
        <f t="shared" si="5"/>
        <v>2.6869642857142857</v>
      </c>
    </row>
    <row r="11" spans="1:32" ht="18.75">
      <c r="A11" s="1"/>
      <c r="B11" s="2">
        <v>7</v>
      </c>
      <c r="C11" s="4">
        <v>7</v>
      </c>
      <c r="D11" s="68" t="s">
        <v>6</v>
      </c>
      <c r="E11" s="19">
        <v>10</v>
      </c>
      <c r="F11" s="19"/>
      <c r="G11" s="19">
        <v>0</v>
      </c>
      <c r="H11" s="19"/>
      <c r="I11" s="19">
        <v>7</v>
      </c>
      <c r="J11" s="19">
        <v>6</v>
      </c>
      <c r="K11" s="19">
        <v>4</v>
      </c>
      <c r="L11" s="20">
        <v>0</v>
      </c>
      <c r="M11" s="7">
        <v>0</v>
      </c>
      <c r="N11" s="21" t="s">
        <v>58</v>
      </c>
      <c r="O11" s="27">
        <f t="shared" si="1"/>
        <v>1.542857142857143</v>
      </c>
      <c r="P11" s="6"/>
      <c r="Q11" s="6"/>
      <c r="R11" s="9"/>
      <c r="S11" s="12"/>
      <c r="T11" s="12"/>
      <c r="U11" s="14"/>
      <c r="V11" s="15">
        <v>0.1</v>
      </c>
      <c r="W11" s="22">
        <v>0</v>
      </c>
      <c r="X11" s="22">
        <v>0</v>
      </c>
      <c r="Y11" s="22">
        <v>0</v>
      </c>
      <c r="Z11" s="24">
        <f t="shared" si="0"/>
        <v>0</v>
      </c>
      <c r="AA11" s="24">
        <v>0</v>
      </c>
      <c r="AB11" s="33">
        <f t="shared" si="2"/>
        <v>0</v>
      </c>
      <c r="AC11" s="63">
        <v>3.95</v>
      </c>
      <c r="AD11" s="63">
        <f t="shared" si="3"/>
        <v>1.3825</v>
      </c>
      <c r="AE11" s="30">
        <f t="shared" si="4"/>
        <v>0.1</v>
      </c>
      <c r="AF11" s="65">
        <f t="shared" si="5"/>
        <v>3.025357142857143</v>
      </c>
    </row>
    <row r="12" spans="1:32" ht="37.5">
      <c r="A12" s="1"/>
      <c r="B12" s="2">
        <v>8</v>
      </c>
      <c r="C12" s="4">
        <v>8</v>
      </c>
      <c r="D12" s="68" t="s">
        <v>55</v>
      </c>
      <c r="E12" s="19">
        <v>10</v>
      </c>
      <c r="F12" s="19" t="s">
        <v>58</v>
      </c>
      <c r="G12" s="19">
        <v>7</v>
      </c>
      <c r="H12" s="19" t="s">
        <v>58</v>
      </c>
      <c r="I12" s="19">
        <v>5</v>
      </c>
      <c r="J12" s="19">
        <v>9</v>
      </c>
      <c r="K12" s="19">
        <v>4.5</v>
      </c>
      <c r="L12" s="20">
        <v>0</v>
      </c>
      <c r="M12" s="7">
        <v>4.5</v>
      </c>
      <c r="N12" s="21" t="s">
        <v>58</v>
      </c>
      <c r="O12" s="27">
        <f t="shared" si="1"/>
        <v>2.285714285714286</v>
      </c>
      <c r="P12" s="6">
        <v>0.1</v>
      </c>
      <c r="Q12" s="6"/>
      <c r="R12" s="9">
        <v>1</v>
      </c>
      <c r="S12" s="12" t="s">
        <v>42</v>
      </c>
      <c r="T12" s="12" t="s">
        <v>62</v>
      </c>
      <c r="U12" s="14"/>
      <c r="V12" s="15"/>
      <c r="W12" s="22">
        <v>10</v>
      </c>
      <c r="X12" s="22">
        <v>10</v>
      </c>
      <c r="Y12" s="22">
        <v>0</v>
      </c>
      <c r="Z12" s="24">
        <f t="shared" si="0"/>
        <v>7</v>
      </c>
      <c r="AA12" s="24">
        <v>0</v>
      </c>
      <c r="AB12" s="33">
        <f t="shared" si="2"/>
        <v>0.875</v>
      </c>
      <c r="AC12" s="63">
        <v>0</v>
      </c>
      <c r="AD12" s="63">
        <f t="shared" si="3"/>
        <v>0</v>
      </c>
      <c r="AE12" s="30">
        <f t="shared" si="4"/>
        <v>0.1</v>
      </c>
      <c r="AF12" s="65">
        <f t="shared" si="5"/>
        <v>3.260714285714286</v>
      </c>
    </row>
    <row r="13" spans="1:32" ht="18.75">
      <c r="A13" s="1"/>
      <c r="B13" s="2">
        <v>9</v>
      </c>
      <c r="C13" s="4">
        <v>9</v>
      </c>
      <c r="D13" s="68" t="s">
        <v>7</v>
      </c>
      <c r="E13" s="19">
        <v>7</v>
      </c>
      <c r="F13" s="19" t="s">
        <v>58</v>
      </c>
      <c r="G13" s="19">
        <v>0</v>
      </c>
      <c r="H13" s="19" t="s">
        <v>58</v>
      </c>
      <c r="I13" s="19">
        <v>5</v>
      </c>
      <c r="J13" s="19">
        <v>7.5</v>
      </c>
      <c r="K13" s="19">
        <v>6</v>
      </c>
      <c r="L13" s="20">
        <v>5</v>
      </c>
      <c r="M13" s="7">
        <v>6</v>
      </c>
      <c r="N13" s="21" t="s">
        <v>58</v>
      </c>
      <c r="O13" s="27">
        <f t="shared" si="1"/>
        <v>2.085714285714286</v>
      </c>
      <c r="P13" s="6">
        <v>0.1</v>
      </c>
      <c r="Q13" s="6"/>
      <c r="R13" s="9">
        <v>1</v>
      </c>
      <c r="S13" s="12" t="s">
        <v>52</v>
      </c>
      <c r="T13" s="13">
        <v>41259</v>
      </c>
      <c r="U13" s="14">
        <v>5</v>
      </c>
      <c r="V13" s="15">
        <v>0.6</v>
      </c>
      <c r="W13" s="22">
        <v>9</v>
      </c>
      <c r="X13" s="22">
        <v>9</v>
      </c>
      <c r="Y13" s="22">
        <v>1</v>
      </c>
      <c r="Z13" s="24">
        <f t="shared" si="0"/>
        <v>6.6</v>
      </c>
      <c r="AA13" s="24" t="s">
        <v>81</v>
      </c>
      <c r="AB13" s="33">
        <f>((Z13+0)/2)*0.25</f>
        <v>0.825</v>
      </c>
      <c r="AC13" s="63">
        <v>3</v>
      </c>
      <c r="AD13" s="63">
        <f t="shared" si="3"/>
        <v>1.0499999999999998</v>
      </c>
      <c r="AE13" s="30">
        <f t="shared" si="4"/>
        <v>0.7</v>
      </c>
      <c r="AF13" s="65">
        <f t="shared" si="5"/>
        <v>4.660714285714286</v>
      </c>
    </row>
    <row r="14" spans="1:32" ht="18.75">
      <c r="A14" s="1"/>
      <c r="B14" s="2">
        <v>10</v>
      </c>
      <c r="C14" s="4">
        <v>10</v>
      </c>
      <c r="D14" s="68" t="s">
        <v>8</v>
      </c>
      <c r="E14" s="19">
        <v>8</v>
      </c>
      <c r="F14" s="19" t="s">
        <v>58</v>
      </c>
      <c r="G14" s="19">
        <v>0</v>
      </c>
      <c r="H14" s="19" t="s">
        <v>58</v>
      </c>
      <c r="I14" s="19">
        <v>5</v>
      </c>
      <c r="J14" s="19">
        <v>0</v>
      </c>
      <c r="K14" s="19">
        <v>5</v>
      </c>
      <c r="L14" s="20">
        <v>0</v>
      </c>
      <c r="M14" s="7">
        <v>0</v>
      </c>
      <c r="N14" s="21"/>
      <c r="O14" s="27">
        <f t="shared" si="1"/>
        <v>1.0285714285714287</v>
      </c>
      <c r="P14" s="6"/>
      <c r="Q14" s="6"/>
      <c r="R14" s="9"/>
      <c r="S14" s="12"/>
      <c r="T14" s="12"/>
      <c r="U14" s="14"/>
      <c r="V14" s="15">
        <v>0.1</v>
      </c>
      <c r="W14" s="22">
        <v>5</v>
      </c>
      <c r="X14" s="22">
        <v>6</v>
      </c>
      <c r="Y14" s="22">
        <v>8</v>
      </c>
      <c r="Z14" s="24">
        <f t="shared" si="0"/>
        <v>6.25</v>
      </c>
      <c r="AA14" s="24">
        <v>0</v>
      </c>
      <c r="AB14" s="33">
        <f t="shared" si="2"/>
        <v>0.78125</v>
      </c>
      <c r="AC14" s="63">
        <v>0</v>
      </c>
      <c r="AD14" s="63">
        <f t="shared" si="3"/>
        <v>0</v>
      </c>
      <c r="AE14" s="30">
        <f t="shared" si="4"/>
        <v>0.1</v>
      </c>
      <c r="AF14" s="65">
        <f t="shared" si="5"/>
        <v>1.9098214285714288</v>
      </c>
    </row>
    <row r="15" spans="1:32" ht="18.75">
      <c r="A15" s="1"/>
      <c r="B15" s="2">
        <v>11</v>
      </c>
      <c r="C15" s="4">
        <v>11</v>
      </c>
      <c r="D15" s="68" t="s">
        <v>9</v>
      </c>
      <c r="E15" s="19">
        <v>10</v>
      </c>
      <c r="F15" s="19" t="s">
        <v>58</v>
      </c>
      <c r="G15" s="19">
        <v>9</v>
      </c>
      <c r="H15" s="19" t="s">
        <v>58</v>
      </c>
      <c r="I15" s="19">
        <v>6</v>
      </c>
      <c r="J15" s="19">
        <v>9</v>
      </c>
      <c r="K15" s="19">
        <v>3</v>
      </c>
      <c r="L15" s="20">
        <v>6.5</v>
      </c>
      <c r="M15" s="7">
        <v>0</v>
      </c>
      <c r="N15" s="21" t="s">
        <v>58</v>
      </c>
      <c r="O15" s="27">
        <f t="shared" si="1"/>
        <v>2.4857142857142858</v>
      </c>
      <c r="P15" s="6"/>
      <c r="Q15" s="6"/>
      <c r="R15" s="9">
        <v>1</v>
      </c>
      <c r="S15" s="12"/>
      <c r="T15" s="12"/>
      <c r="U15" s="14"/>
      <c r="V15" s="15">
        <v>0.1</v>
      </c>
      <c r="W15" s="22">
        <v>10</v>
      </c>
      <c r="X15" s="22">
        <v>10</v>
      </c>
      <c r="Y15" s="22">
        <v>10</v>
      </c>
      <c r="Z15" s="24">
        <f t="shared" si="0"/>
        <v>10</v>
      </c>
      <c r="AA15" s="24">
        <v>0</v>
      </c>
      <c r="AB15" s="33">
        <f t="shared" si="2"/>
        <v>1.25</v>
      </c>
      <c r="AC15" s="63">
        <v>0</v>
      </c>
      <c r="AD15" s="63">
        <f t="shared" si="3"/>
        <v>0</v>
      </c>
      <c r="AE15" s="30">
        <f t="shared" si="4"/>
        <v>0.1</v>
      </c>
      <c r="AF15" s="65">
        <f t="shared" si="5"/>
        <v>3.835714285714286</v>
      </c>
    </row>
    <row r="16" spans="1:32" ht="37.5">
      <c r="A16" s="1"/>
      <c r="B16" s="2">
        <v>12</v>
      </c>
      <c r="C16" s="4">
        <v>12</v>
      </c>
      <c r="D16" s="68" t="s">
        <v>59</v>
      </c>
      <c r="E16" s="19">
        <v>0</v>
      </c>
      <c r="F16" s="19" t="s">
        <v>58</v>
      </c>
      <c r="G16" s="19">
        <v>5</v>
      </c>
      <c r="H16" s="19" t="s">
        <v>58</v>
      </c>
      <c r="I16" s="19">
        <v>5</v>
      </c>
      <c r="J16" s="19">
        <v>9</v>
      </c>
      <c r="K16" s="19">
        <v>7</v>
      </c>
      <c r="L16" s="20">
        <v>0</v>
      </c>
      <c r="M16" s="7">
        <v>4.5</v>
      </c>
      <c r="N16" s="21"/>
      <c r="O16" s="27">
        <f t="shared" si="1"/>
        <v>1.7428571428571429</v>
      </c>
      <c r="P16" s="6"/>
      <c r="Q16" s="6"/>
      <c r="R16" s="9">
        <v>3</v>
      </c>
      <c r="S16" s="12" t="s">
        <v>34</v>
      </c>
      <c r="T16" s="12"/>
      <c r="U16" s="14"/>
      <c r="V16" s="15">
        <v>0.1</v>
      </c>
      <c r="W16" s="22">
        <v>10</v>
      </c>
      <c r="X16" s="22">
        <v>8</v>
      </c>
      <c r="Y16" s="22">
        <v>0</v>
      </c>
      <c r="Z16" s="24">
        <f t="shared" si="0"/>
        <v>6.3</v>
      </c>
      <c r="AA16" s="24">
        <v>0</v>
      </c>
      <c r="AB16" s="33">
        <f t="shared" si="2"/>
        <v>0.7875</v>
      </c>
      <c r="AC16" s="63">
        <v>0</v>
      </c>
      <c r="AD16" s="63">
        <f t="shared" si="3"/>
        <v>0</v>
      </c>
      <c r="AE16" s="30">
        <f t="shared" si="4"/>
        <v>0.1</v>
      </c>
      <c r="AF16" s="65">
        <f t="shared" si="5"/>
        <v>2.630357142857143</v>
      </c>
    </row>
    <row r="17" spans="1:32" ht="18.75">
      <c r="A17" s="1"/>
      <c r="B17" s="2">
        <v>13</v>
      </c>
      <c r="C17" s="4">
        <v>13</v>
      </c>
      <c r="D17" s="68" t="s">
        <v>10</v>
      </c>
      <c r="E17" s="19">
        <v>8</v>
      </c>
      <c r="F17" s="19" t="s">
        <v>58</v>
      </c>
      <c r="G17" s="19">
        <v>0</v>
      </c>
      <c r="H17" s="19" t="s">
        <v>58</v>
      </c>
      <c r="I17" s="19">
        <v>0</v>
      </c>
      <c r="J17" s="19">
        <v>0</v>
      </c>
      <c r="K17" s="19">
        <v>0</v>
      </c>
      <c r="L17" s="20">
        <v>0</v>
      </c>
      <c r="M17" s="7">
        <v>0</v>
      </c>
      <c r="N17" s="21" t="s">
        <v>58</v>
      </c>
      <c r="O17" s="27">
        <f t="shared" si="1"/>
        <v>0.45714285714285713</v>
      </c>
      <c r="P17" s="6"/>
      <c r="Q17" s="6"/>
      <c r="R17" s="9"/>
      <c r="S17" s="12" t="s">
        <v>33</v>
      </c>
      <c r="T17" s="12"/>
      <c r="U17" s="14"/>
      <c r="V17" s="15">
        <v>0.1</v>
      </c>
      <c r="W17" s="22">
        <v>10</v>
      </c>
      <c r="X17" s="22">
        <v>10</v>
      </c>
      <c r="Y17" s="22">
        <v>0</v>
      </c>
      <c r="Z17" s="24">
        <f t="shared" si="0"/>
        <v>7</v>
      </c>
      <c r="AA17" s="24" t="s">
        <v>76</v>
      </c>
      <c r="AB17" s="33">
        <f>((Z17+0)/2)*0.25</f>
        <v>0.875</v>
      </c>
      <c r="AC17" s="63">
        <v>0</v>
      </c>
      <c r="AD17" s="63">
        <f t="shared" si="3"/>
        <v>0</v>
      </c>
      <c r="AE17" s="30">
        <f t="shared" si="4"/>
        <v>0.1</v>
      </c>
      <c r="AF17" s="65">
        <f t="shared" si="5"/>
        <v>1.4321428571428572</v>
      </c>
    </row>
    <row r="18" spans="1:32" ht="18.75">
      <c r="A18" s="1"/>
      <c r="B18" s="2">
        <v>14</v>
      </c>
      <c r="C18" s="4">
        <v>14</v>
      </c>
      <c r="D18" s="68" t="s">
        <v>11</v>
      </c>
      <c r="E18" s="19">
        <v>0</v>
      </c>
      <c r="F18" s="19" t="s">
        <v>58</v>
      </c>
      <c r="G18" s="19">
        <v>0</v>
      </c>
      <c r="H18" s="19"/>
      <c r="I18" s="19">
        <v>6</v>
      </c>
      <c r="J18" s="19">
        <v>7.5</v>
      </c>
      <c r="K18" s="19">
        <v>6</v>
      </c>
      <c r="L18" s="20">
        <v>5</v>
      </c>
      <c r="M18" s="7">
        <v>4.5</v>
      </c>
      <c r="N18" s="21" t="s">
        <v>58</v>
      </c>
      <c r="O18" s="27">
        <f t="shared" si="1"/>
        <v>1.6571428571428575</v>
      </c>
      <c r="P18" s="6"/>
      <c r="Q18" s="6"/>
      <c r="R18" s="9">
        <v>3</v>
      </c>
      <c r="S18" s="12" t="s">
        <v>35</v>
      </c>
      <c r="T18" s="13">
        <v>41259</v>
      </c>
      <c r="U18" s="14">
        <v>8</v>
      </c>
      <c r="V18" s="15">
        <v>0.9</v>
      </c>
      <c r="W18" s="22">
        <v>7</v>
      </c>
      <c r="X18" s="22">
        <v>7</v>
      </c>
      <c r="Y18" s="22">
        <v>0</v>
      </c>
      <c r="Z18" s="24">
        <f t="shared" si="0"/>
        <v>4.8999999999999995</v>
      </c>
      <c r="AA18" s="24" t="s">
        <v>77</v>
      </c>
      <c r="AB18" s="33">
        <f>((Z18+0)/2)*0.25</f>
        <v>0.6124999999999999</v>
      </c>
      <c r="AC18" s="63">
        <v>0</v>
      </c>
      <c r="AD18" s="63">
        <f t="shared" si="3"/>
        <v>0</v>
      </c>
      <c r="AE18" s="30">
        <f t="shared" si="4"/>
        <v>0.9</v>
      </c>
      <c r="AF18" s="65">
        <f t="shared" si="5"/>
        <v>3.169642857142857</v>
      </c>
    </row>
    <row r="19" spans="1:32" ht="18.75">
      <c r="A19" s="1"/>
      <c r="B19" s="2">
        <v>15</v>
      </c>
      <c r="C19" s="4">
        <v>15</v>
      </c>
      <c r="D19" s="68" t="s">
        <v>12</v>
      </c>
      <c r="E19" s="19">
        <v>0</v>
      </c>
      <c r="F19" s="19" t="s">
        <v>58</v>
      </c>
      <c r="G19" s="19">
        <v>0</v>
      </c>
      <c r="H19" s="19" t="s">
        <v>58</v>
      </c>
      <c r="I19" s="19">
        <v>7</v>
      </c>
      <c r="J19" s="19">
        <v>10</v>
      </c>
      <c r="K19" s="19">
        <v>9</v>
      </c>
      <c r="L19" s="20">
        <v>6</v>
      </c>
      <c r="M19" s="7">
        <v>10</v>
      </c>
      <c r="N19" s="21" t="s">
        <v>58</v>
      </c>
      <c r="O19" s="27">
        <f t="shared" si="1"/>
        <v>2.4000000000000004</v>
      </c>
      <c r="P19" s="6">
        <v>0.1</v>
      </c>
      <c r="Q19" s="6"/>
      <c r="R19" s="9">
        <v>1</v>
      </c>
      <c r="S19" s="12" t="s">
        <v>44</v>
      </c>
      <c r="T19" s="13">
        <v>41259</v>
      </c>
      <c r="U19" s="14">
        <v>6</v>
      </c>
      <c r="V19" s="15">
        <v>0.7</v>
      </c>
      <c r="W19" s="22">
        <v>10</v>
      </c>
      <c r="X19" s="22">
        <v>10</v>
      </c>
      <c r="Y19" s="22">
        <v>11</v>
      </c>
      <c r="Z19" s="24">
        <f t="shared" si="0"/>
        <v>10.3</v>
      </c>
      <c r="AA19" s="24" t="s">
        <v>82</v>
      </c>
      <c r="AB19" s="33">
        <f>((Z19+3)/2)*0.25</f>
        <v>1.6625</v>
      </c>
      <c r="AC19" s="63">
        <v>3.2</v>
      </c>
      <c r="AD19" s="63">
        <f t="shared" si="3"/>
        <v>1.1199999999999999</v>
      </c>
      <c r="AE19" s="30">
        <f t="shared" si="4"/>
        <v>0.7999999999999999</v>
      </c>
      <c r="AF19" s="65">
        <f t="shared" si="5"/>
        <v>5.9825</v>
      </c>
    </row>
    <row r="20" spans="1:32" ht="18.75">
      <c r="A20" s="1"/>
      <c r="B20" s="2">
        <v>16</v>
      </c>
      <c r="C20" s="4">
        <v>16</v>
      </c>
      <c r="D20" s="68" t="s">
        <v>13</v>
      </c>
      <c r="E20" s="19">
        <v>0</v>
      </c>
      <c r="F20" s="19" t="s">
        <v>58</v>
      </c>
      <c r="G20" s="19">
        <v>0</v>
      </c>
      <c r="H20" s="19"/>
      <c r="I20" s="19">
        <v>7</v>
      </c>
      <c r="J20" s="19">
        <v>10</v>
      </c>
      <c r="K20" s="19">
        <v>0</v>
      </c>
      <c r="L20" s="20">
        <v>0</v>
      </c>
      <c r="M20" s="7">
        <v>6</v>
      </c>
      <c r="N20" s="21" t="s">
        <v>58</v>
      </c>
      <c r="O20" s="27">
        <f t="shared" si="1"/>
        <v>1.3142857142857143</v>
      </c>
      <c r="P20" s="6"/>
      <c r="Q20" s="6"/>
      <c r="R20" s="9"/>
      <c r="S20" s="12" t="s">
        <v>46</v>
      </c>
      <c r="T20" s="13">
        <v>41259</v>
      </c>
      <c r="U20" s="14">
        <v>0</v>
      </c>
      <c r="V20" s="15">
        <v>0.5</v>
      </c>
      <c r="W20" s="22">
        <v>0</v>
      </c>
      <c r="X20" s="22">
        <v>0</v>
      </c>
      <c r="Y20" s="22">
        <v>0</v>
      </c>
      <c r="Z20" s="24">
        <f t="shared" si="0"/>
        <v>0</v>
      </c>
      <c r="AA20" s="24">
        <v>0</v>
      </c>
      <c r="AB20" s="33">
        <f t="shared" si="2"/>
        <v>0</v>
      </c>
      <c r="AC20" s="63">
        <v>4.2</v>
      </c>
      <c r="AD20" s="63">
        <f t="shared" si="3"/>
        <v>1.47</v>
      </c>
      <c r="AE20" s="30">
        <f t="shared" si="4"/>
        <v>0.5</v>
      </c>
      <c r="AF20" s="65">
        <f t="shared" si="5"/>
        <v>3.2842857142857143</v>
      </c>
    </row>
    <row r="21" spans="1:32" ht="18.75">
      <c r="A21" s="1"/>
      <c r="B21" s="2">
        <v>17</v>
      </c>
      <c r="C21" s="4">
        <v>17</v>
      </c>
      <c r="D21" s="68" t="s">
        <v>14</v>
      </c>
      <c r="E21" s="19">
        <v>10</v>
      </c>
      <c r="F21" s="19" t="s">
        <v>58</v>
      </c>
      <c r="G21" s="19">
        <v>9.5</v>
      </c>
      <c r="H21" s="19" t="s">
        <v>58</v>
      </c>
      <c r="I21" s="19">
        <v>11.5</v>
      </c>
      <c r="J21" s="19">
        <v>10.5</v>
      </c>
      <c r="K21" s="19">
        <v>9</v>
      </c>
      <c r="L21" s="20">
        <v>9</v>
      </c>
      <c r="M21" s="7">
        <v>10.5</v>
      </c>
      <c r="N21" s="21" t="s">
        <v>58</v>
      </c>
      <c r="O21" s="27">
        <f t="shared" si="1"/>
        <v>4</v>
      </c>
      <c r="P21" s="6">
        <v>0.1</v>
      </c>
      <c r="Q21" s="6"/>
      <c r="R21" s="9">
        <v>3</v>
      </c>
      <c r="S21" s="12" t="s">
        <v>37</v>
      </c>
      <c r="T21" s="13">
        <v>41259</v>
      </c>
      <c r="U21" s="14">
        <v>8</v>
      </c>
      <c r="V21" s="15">
        <v>0.9</v>
      </c>
      <c r="W21" s="22">
        <v>10</v>
      </c>
      <c r="X21" s="22">
        <v>10</v>
      </c>
      <c r="Y21" s="22">
        <v>6</v>
      </c>
      <c r="Z21" s="24">
        <f t="shared" si="0"/>
        <v>8.8</v>
      </c>
      <c r="AA21" s="24" t="s">
        <v>78</v>
      </c>
      <c r="AB21" s="33">
        <f>((Z21+0)/2)*0.25</f>
        <v>1.1</v>
      </c>
      <c r="AC21" s="63">
        <v>7.75</v>
      </c>
      <c r="AD21" s="63">
        <f t="shared" si="3"/>
        <v>2.7125</v>
      </c>
      <c r="AE21" s="30">
        <f t="shared" si="4"/>
        <v>1</v>
      </c>
      <c r="AF21" s="65">
        <f t="shared" si="5"/>
        <v>8.8125</v>
      </c>
    </row>
    <row r="22" spans="1:32" ht="37.5">
      <c r="A22" s="1"/>
      <c r="B22" s="2">
        <v>18</v>
      </c>
      <c r="C22" s="4">
        <v>18</v>
      </c>
      <c r="D22" s="67" t="s">
        <v>30</v>
      </c>
      <c r="E22" s="19">
        <v>0</v>
      </c>
      <c r="F22" s="19" t="s">
        <v>58</v>
      </c>
      <c r="G22" s="19">
        <v>0</v>
      </c>
      <c r="H22" s="19" t="s">
        <v>58</v>
      </c>
      <c r="I22" s="19">
        <v>11</v>
      </c>
      <c r="J22" s="19">
        <v>0</v>
      </c>
      <c r="K22" s="19">
        <v>9.5</v>
      </c>
      <c r="L22" s="20">
        <v>0</v>
      </c>
      <c r="M22" s="7">
        <v>0</v>
      </c>
      <c r="N22" s="21" t="s">
        <v>58</v>
      </c>
      <c r="O22" s="27">
        <f t="shared" si="1"/>
        <v>1.1714285714285715</v>
      </c>
      <c r="P22" s="6">
        <f>0.1+0.1+0.5</f>
        <v>0.7</v>
      </c>
      <c r="Q22" s="6"/>
      <c r="R22" s="9">
        <v>1</v>
      </c>
      <c r="S22" s="12"/>
      <c r="T22" s="12"/>
      <c r="U22" s="14"/>
      <c r="V22" s="15">
        <v>0.1</v>
      </c>
      <c r="W22" s="22">
        <v>10</v>
      </c>
      <c r="X22" s="22">
        <v>10</v>
      </c>
      <c r="Y22" s="22">
        <v>7</v>
      </c>
      <c r="Z22" s="24">
        <f t="shared" si="0"/>
        <v>9.1</v>
      </c>
      <c r="AA22" s="24">
        <v>8</v>
      </c>
      <c r="AB22" s="33">
        <f t="shared" si="2"/>
        <v>2.1375</v>
      </c>
      <c r="AC22" s="63">
        <v>8.9</v>
      </c>
      <c r="AD22" s="63">
        <f t="shared" si="3"/>
        <v>3.1149999999999998</v>
      </c>
      <c r="AE22" s="30">
        <f t="shared" si="4"/>
        <v>0.7999999999999999</v>
      </c>
      <c r="AF22" s="65">
        <f t="shared" si="5"/>
        <v>7.223928571428571</v>
      </c>
    </row>
    <row r="23" spans="1:32" ht="18.75">
      <c r="A23" s="1"/>
      <c r="B23" s="2">
        <v>19</v>
      </c>
      <c r="C23" s="4">
        <v>19</v>
      </c>
      <c r="D23" s="67" t="s">
        <v>15</v>
      </c>
      <c r="E23" s="19">
        <v>0</v>
      </c>
      <c r="F23" s="19" t="s">
        <v>58</v>
      </c>
      <c r="G23" s="19">
        <v>0</v>
      </c>
      <c r="H23" s="19" t="s">
        <v>58</v>
      </c>
      <c r="I23" s="19">
        <v>0</v>
      </c>
      <c r="J23" s="19">
        <v>6</v>
      </c>
      <c r="K23" s="19">
        <v>0</v>
      </c>
      <c r="L23" s="20">
        <v>0</v>
      </c>
      <c r="M23" s="7">
        <v>0</v>
      </c>
      <c r="N23" s="21" t="s">
        <v>58</v>
      </c>
      <c r="O23" s="27">
        <f t="shared" si="1"/>
        <v>0.34285714285714286</v>
      </c>
      <c r="P23" s="6">
        <v>0.1</v>
      </c>
      <c r="Q23" s="6"/>
      <c r="R23" s="9"/>
      <c r="S23" s="12" t="s">
        <v>49</v>
      </c>
      <c r="T23" s="12" t="s">
        <v>62</v>
      </c>
      <c r="U23" s="14"/>
      <c r="V23" s="15"/>
      <c r="W23" s="22">
        <v>10</v>
      </c>
      <c r="X23" s="22">
        <v>8</v>
      </c>
      <c r="Y23" s="22">
        <v>0</v>
      </c>
      <c r="Z23" s="24">
        <f t="shared" si="0"/>
        <v>6.3</v>
      </c>
      <c r="AA23" s="24">
        <v>0</v>
      </c>
      <c r="AB23" s="33">
        <f t="shared" si="2"/>
        <v>0.7875</v>
      </c>
      <c r="AC23" s="63">
        <v>0</v>
      </c>
      <c r="AD23" s="63">
        <f t="shared" si="3"/>
        <v>0</v>
      </c>
      <c r="AE23" s="30">
        <f t="shared" si="4"/>
        <v>0.1</v>
      </c>
      <c r="AF23" s="65">
        <f t="shared" si="5"/>
        <v>1.230357142857143</v>
      </c>
    </row>
    <row r="24" spans="1:32" ht="37.5">
      <c r="A24" s="1"/>
      <c r="B24" s="2">
        <v>20</v>
      </c>
      <c r="C24" s="4">
        <v>20</v>
      </c>
      <c r="D24" s="67" t="s">
        <v>16</v>
      </c>
      <c r="E24" s="19">
        <v>0</v>
      </c>
      <c r="F24" s="19" t="s">
        <v>58</v>
      </c>
      <c r="G24" s="19">
        <v>0</v>
      </c>
      <c r="H24" s="19" t="s">
        <v>58</v>
      </c>
      <c r="I24" s="19">
        <v>10</v>
      </c>
      <c r="J24" s="19">
        <v>9</v>
      </c>
      <c r="K24" s="19">
        <v>8.5</v>
      </c>
      <c r="L24" s="20">
        <v>6</v>
      </c>
      <c r="M24" s="7">
        <v>10</v>
      </c>
      <c r="N24" s="21" t="s">
        <v>58</v>
      </c>
      <c r="O24" s="27">
        <f t="shared" si="1"/>
        <v>2.4857142857142858</v>
      </c>
      <c r="P24" s="6">
        <v>0.1</v>
      </c>
      <c r="Q24" s="6"/>
      <c r="R24" s="9">
        <v>1</v>
      </c>
      <c r="S24" s="12" t="s">
        <v>54</v>
      </c>
      <c r="T24" s="12" t="s">
        <v>62</v>
      </c>
      <c r="U24" s="14"/>
      <c r="V24" s="15"/>
      <c r="W24" s="22">
        <v>10</v>
      </c>
      <c r="X24" s="22">
        <v>10</v>
      </c>
      <c r="Y24" s="22">
        <v>10</v>
      </c>
      <c r="Z24" s="24">
        <f t="shared" si="0"/>
        <v>10</v>
      </c>
      <c r="AA24" s="24">
        <v>9</v>
      </c>
      <c r="AB24" s="33">
        <f t="shared" si="2"/>
        <v>2.375</v>
      </c>
      <c r="AC24" s="63">
        <v>10.379999999999999</v>
      </c>
      <c r="AD24" s="63">
        <f t="shared" si="3"/>
        <v>3.6329999999999996</v>
      </c>
      <c r="AE24" s="30">
        <f t="shared" si="4"/>
        <v>0.1</v>
      </c>
      <c r="AF24" s="65">
        <f t="shared" si="5"/>
        <v>8.593714285714285</v>
      </c>
    </row>
    <row r="25" spans="1:32" ht="18.75">
      <c r="A25" s="1"/>
      <c r="B25" s="2">
        <v>21</v>
      </c>
      <c r="C25" s="4">
        <v>21</v>
      </c>
      <c r="D25" s="67" t="s">
        <v>17</v>
      </c>
      <c r="E25" s="19">
        <v>0</v>
      </c>
      <c r="F25" s="19" t="s">
        <v>58</v>
      </c>
      <c r="G25" s="19">
        <v>0</v>
      </c>
      <c r="H25" s="19" t="s">
        <v>58</v>
      </c>
      <c r="I25" s="19">
        <v>0</v>
      </c>
      <c r="J25" s="19">
        <v>6</v>
      </c>
      <c r="K25" s="19">
        <v>6.5</v>
      </c>
      <c r="L25" s="20">
        <v>0</v>
      </c>
      <c r="M25" s="7">
        <v>0</v>
      </c>
      <c r="N25" s="21" t="s">
        <v>58</v>
      </c>
      <c r="O25" s="27">
        <f t="shared" si="1"/>
        <v>0.7142857142857144</v>
      </c>
      <c r="P25" s="6"/>
      <c r="Q25" s="6"/>
      <c r="R25" s="9">
        <v>1</v>
      </c>
      <c r="S25" s="12" t="s">
        <v>51</v>
      </c>
      <c r="T25" s="12" t="s">
        <v>62</v>
      </c>
      <c r="U25" s="14"/>
      <c r="V25" s="15"/>
      <c r="W25" s="22">
        <v>7</v>
      </c>
      <c r="X25" s="22">
        <v>10</v>
      </c>
      <c r="Y25" s="22">
        <v>0</v>
      </c>
      <c r="Z25" s="24">
        <f t="shared" si="0"/>
        <v>5.949999999999999</v>
      </c>
      <c r="AA25" s="24">
        <v>0</v>
      </c>
      <c r="AB25" s="33">
        <f t="shared" si="2"/>
        <v>0.7437499999999999</v>
      </c>
      <c r="AC25" s="63">
        <v>0</v>
      </c>
      <c r="AD25" s="63">
        <f t="shared" si="3"/>
        <v>0</v>
      </c>
      <c r="AE25" s="30">
        <f t="shared" si="4"/>
        <v>0</v>
      </c>
      <c r="AF25" s="65">
        <f t="shared" si="5"/>
        <v>1.4580357142857143</v>
      </c>
    </row>
    <row r="26" spans="1:32" ht="18.75">
      <c r="A26" s="1"/>
      <c r="B26" s="2">
        <v>22</v>
      </c>
      <c r="C26" s="4">
        <v>22</v>
      </c>
      <c r="D26" s="67" t="s">
        <v>18</v>
      </c>
      <c r="E26" s="19">
        <v>10</v>
      </c>
      <c r="F26" s="19" t="s">
        <v>58</v>
      </c>
      <c r="G26" s="19">
        <v>0</v>
      </c>
      <c r="H26" s="19"/>
      <c r="I26" s="19">
        <v>0</v>
      </c>
      <c r="J26" s="19">
        <v>7.5</v>
      </c>
      <c r="K26" s="19">
        <v>5</v>
      </c>
      <c r="L26" s="20">
        <v>0</v>
      </c>
      <c r="M26" s="7">
        <v>4</v>
      </c>
      <c r="N26" s="21" t="s">
        <v>58</v>
      </c>
      <c r="O26" s="27">
        <f t="shared" si="1"/>
        <v>1.5142857142857142</v>
      </c>
      <c r="P26" s="6"/>
      <c r="Q26" s="6"/>
      <c r="R26" s="9"/>
      <c r="S26" s="12" t="s">
        <v>53</v>
      </c>
      <c r="T26" s="13">
        <v>41259</v>
      </c>
      <c r="U26" s="14"/>
      <c r="V26" s="15"/>
      <c r="W26" s="22">
        <v>10</v>
      </c>
      <c r="X26" s="22">
        <v>0</v>
      </c>
      <c r="Y26" s="22">
        <v>0</v>
      </c>
      <c r="Z26" s="24">
        <f t="shared" si="0"/>
        <v>3.5</v>
      </c>
      <c r="AA26" s="24">
        <v>9</v>
      </c>
      <c r="AB26" s="33">
        <f t="shared" si="2"/>
        <v>1.5625</v>
      </c>
      <c r="AC26" s="63">
        <v>7.290000000000001</v>
      </c>
      <c r="AD26" s="63">
        <f t="shared" si="3"/>
        <v>2.5515000000000003</v>
      </c>
      <c r="AE26" s="30">
        <f t="shared" si="4"/>
        <v>0</v>
      </c>
      <c r="AF26" s="65">
        <f t="shared" si="5"/>
        <v>5.628285714285715</v>
      </c>
    </row>
    <row r="27" spans="1:32" ht="18.75">
      <c r="A27" s="1"/>
      <c r="B27" s="2">
        <v>23</v>
      </c>
      <c r="C27" s="4">
        <v>23</v>
      </c>
      <c r="D27" s="67" t="s">
        <v>19</v>
      </c>
      <c r="E27" s="19">
        <v>0</v>
      </c>
      <c r="F27" s="19" t="s">
        <v>58</v>
      </c>
      <c r="G27" s="19">
        <v>0</v>
      </c>
      <c r="H27" s="19" t="s">
        <v>58</v>
      </c>
      <c r="I27" s="19">
        <v>7</v>
      </c>
      <c r="J27" s="19">
        <v>8</v>
      </c>
      <c r="K27" s="19">
        <v>0</v>
      </c>
      <c r="L27" s="20">
        <v>0</v>
      </c>
      <c r="M27" s="7">
        <v>0</v>
      </c>
      <c r="N27" s="21" t="s">
        <v>58</v>
      </c>
      <c r="O27" s="27">
        <f t="shared" si="1"/>
        <v>0.8571428571428572</v>
      </c>
      <c r="P27" s="6"/>
      <c r="Q27" s="6"/>
      <c r="R27" s="9"/>
      <c r="S27" s="12" t="s">
        <v>43</v>
      </c>
      <c r="T27" s="12"/>
      <c r="U27" s="14"/>
      <c r="V27" s="15">
        <v>0.1</v>
      </c>
      <c r="W27" s="22">
        <v>10</v>
      </c>
      <c r="X27" s="22">
        <v>4</v>
      </c>
      <c r="Y27" s="22">
        <v>0</v>
      </c>
      <c r="Z27" s="24">
        <f t="shared" si="0"/>
        <v>4.9</v>
      </c>
      <c r="AA27" s="24">
        <v>5.5</v>
      </c>
      <c r="AB27" s="33">
        <f t="shared" si="2"/>
        <v>1.3</v>
      </c>
      <c r="AC27" s="63">
        <v>6.7</v>
      </c>
      <c r="AD27" s="63">
        <f t="shared" si="3"/>
        <v>2.3449999999999998</v>
      </c>
      <c r="AE27" s="30">
        <f t="shared" si="4"/>
        <v>0.1</v>
      </c>
      <c r="AF27" s="65">
        <f t="shared" si="5"/>
        <v>4.602142857142857</v>
      </c>
    </row>
    <row r="28" spans="1:32" ht="18.75">
      <c r="A28" s="1"/>
      <c r="B28" s="2">
        <v>24</v>
      </c>
      <c r="C28" s="4">
        <v>24</v>
      </c>
      <c r="D28" s="67" t="s">
        <v>20</v>
      </c>
      <c r="E28" s="19">
        <v>0</v>
      </c>
      <c r="F28" s="19" t="s">
        <v>58</v>
      </c>
      <c r="G28" s="19">
        <v>0</v>
      </c>
      <c r="H28" s="19" t="s">
        <v>58</v>
      </c>
      <c r="I28" s="19">
        <v>0</v>
      </c>
      <c r="J28" s="19">
        <v>6</v>
      </c>
      <c r="K28" s="19">
        <v>10</v>
      </c>
      <c r="L28" s="20">
        <v>7</v>
      </c>
      <c r="M28" s="7">
        <v>8</v>
      </c>
      <c r="N28" s="21" t="s">
        <v>58</v>
      </c>
      <c r="O28" s="27">
        <f t="shared" si="1"/>
        <v>1.7714285714285716</v>
      </c>
      <c r="P28" s="6"/>
      <c r="Q28" s="6"/>
      <c r="R28" s="9">
        <v>1</v>
      </c>
      <c r="S28" s="12" t="s">
        <v>48</v>
      </c>
      <c r="T28" s="12" t="s">
        <v>62</v>
      </c>
      <c r="U28" s="14"/>
      <c r="V28" s="15"/>
      <c r="W28" s="22">
        <v>10</v>
      </c>
      <c r="X28" s="22">
        <v>10</v>
      </c>
      <c r="Y28" s="22">
        <v>5</v>
      </c>
      <c r="Z28" s="24">
        <f t="shared" si="0"/>
        <v>8.5</v>
      </c>
      <c r="AA28" s="24">
        <v>7</v>
      </c>
      <c r="AB28" s="33">
        <f t="shared" si="2"/>
        <v>1.9375</v>
      </c>
      <c r="AC28" s="63">
        <v>6.55</v>
      </c>
      <c r="AD28" s="63">
        <f t="shared" si="3"/>
        <v>2.2925</v>
      </c>
      <c r="AE28" s="30">
        <f t="shared" si="4"/>
        <v>0</v>
      </c>
      <c r="AF28" s="65">
        <f t="shared" si="5"/>
        <v>6.001428571428571</v>
      </c>
    </row>
    <row r="29" spans="1:32" ht="37.5">
      <c r="A29" s="1"/>
      <c r="B29" s="2">
        <v>25</v>
      </c>
      <c r="C29" s="4">
        <v>25</v>
      </c>
      <c r="D29" s="67" t="s">
        <v>21</v>
      </c>
      <c r="E29" s="19">
        <v>0</v>
      </c>
      <c r="F29" s="19"/>
      <c r="G29" s="19">
        <v>0</v>
      </c>
      <c r="H29" s="19"/>
      <c r="I29" s="19">
        <v>0</v>
      </c>
      <c r="J29" s="19">
        <v>0</v>
      </c>
      <c r="K29" s="19">
        <v>0</v>
      </c>
      <c r="L29" s="20">
        <v>0</v>
      </c>
      <c r="M29" s="7">
        <v>0</v>
      </c>
      <c r="N29" s="21"/>
      <c r="O29" s="27">
        <f t="shared" si="1"/>
        <v>0</v>
      </c>
      <c r="P29" s="6"/>
      <c r="Q29" s="6"/>
      <c r="R29" s="9"/>
      <c r="S29" s="12"/>
      <c r="T29" s="12"/>
      <c r="U29" s="14"/>
      <c r="V29" s="15"/>
      <c r="W29" s="22">
        <v>0</v>
      </c>
      <c r="X29" s="22">
        <v>0</v>
      </c>
      <c r="Y29" s="22">
        <v>0</v>
      </c>
      <c r="Z29" s="24">
        <f t="shared" si="0"/>
        <v>0</v>
      </c>
      <c r="AA29" s="24">
        <v>0</v>
      </c>
      <c r="AB29" s="33">
        <f t="shared" si="2"/>
        <v>0</v>
      </c>
      <c r="AC29" s="63">
        <v>0</v>
      </c>
      <c r="AD29" s="63">
        <f t="shared" si="3"/>
        <v>0</v>
      </c>
      <c r="AE29" s="30">
        <f t="shared" si="4"/>
        <v>0</v>
      </c>
      <c r="AF29" s="65">
        <f t="shared" si="5"/>
        <v>0</v>
      </c>
    </row>
    <row r="30" spans="1:32" ht="37.5">
      <c r="A30" s="1"/>
      <c r="B30" s="2">
        <v>26</v>
      </c>
      <c r="C30" s="4">
        <v>26</v>
      </c>
      <c r="D30" s="67" t="s">
        <v>57</v>
      </c>
      <c r="E30" s="19">
        <v>9</v>
      </c>
      <c r="F30" s="19" t="s">
        <v>58</v>
      </c>
      <c r="G30" s="19">
        <v>0</v>
      </c>
      <c r="H30" s="19" t="s">
        <v>58</v>
      </c>
      <c r="I30" s="19">
        <v>9</v>
      </c>
      <c r="J30" s="19">
        <v>0</v>
      </c>
      <c r="K30" s="19">
        <v>4</v>
      </c>
      <c r="L30" s="20">
        <v>5.5</v>
      </c>
      <c r="M30" s="7">
        <v>0</v>
      </c>
      <c r="N30" s="21" t="s">
        <v>58</v>
      </c>
      <c r="O30" s="27">
        <f t="shared" si="1"/>
        <v>1.5714285714285714</v>
      </c>
      <c r="P30" s="6"/>
      <c r="Q30" s="6"/>
      <c r="R30" s="9">
        <v>3</v>
      </c>
      <c r="S30" s="12" t="s">
        <v>38</v>
      </c>
      <c r="T30" s="13">
        <v>41259</v>
      </c>
      <c r="U30" s="14">
        <v>0</v>
      </c>
      <c r="V30" s="15">
        <v>0.5</v>
      </c>
      <c r="W30" s="22">
        <v>10</v>
      </c>
      <c r="X30" s="22">
        <v>10</v>
      </c>
      <c r="Y30" s="22">
        <v>8</v>
      </c>
      <c r="Z30" s="24">
        <f t="shared" si="0"/>
        <v>9.4</v>
      </c>
      <c r="AA30" s="24">
        <v>0</v>
      </c>
      <c r="AB30" s="33">
        <f t="shared" si="2"/>
        <v>1.175</v>
      </c>
      <c r="AC30" s="63">
        <v>5</v>
      </c>
      <c r="AD30" s="63">
        <f t="shared" si="3"/>
        <v>1.75</v>
      </c>
      <c r="AE30" s="30">
        <f t="shared" si="4"/>
        <v>0.5</v>
      </c>
      <c r="AF30" s="65">
        <f t="shared" si="5"/>
        <v>4.996428571428572</v>
      </c>
    </row>
    <row r="31" spans="1:32" ht="18.75">
      <c r="A31" s="1"/>
      <c r="B31" s="2">
        <v>27</v>
      </c>
      <c r="C31" s="4">
        <v>27</v>
      </c>
      <c r="D31" s="67" t="s">
        <v>22</v>
      </c>
      <c r="E31" s="19">
        <v>0</v>
      </c>
      <c r="F31" s="19" t="s">
        <v>58</v>
      </c>
      <c r="G31" s="19">
        <v>10</v>
      </c>
      <c r="H31" s="19" t="s">
        <v>58</v>
      </c>
      <c r="I31" s="19">
        <v>7</v>
      </c>
      <c r="J31" s="19">
        <v>6</v>
      </c>
      <c r="K31" s="19">
        <v>9</v>
      </c>
      <c r="L31" s="20">
        <v>5</v>
      </c>
      <c r="M31" s="7">
        <v>10</v>
      </c>
      <c r="N31" s="21" t="s">
        <v>58</v>
      </c>
      <c r="O31" s="27">
        <f t="shared" si="1"/>
        <v>2.685714285714286</v>
      </c>
      <c r="P31" s="6">
        <v>0.1</v>
      </c>
      <c r="Q31" s="6"/>
      <c r="R31" s="9">
        <v>1</v>
      </c>
      <c r="S31" s="12" t="s">
        <v>50</v>
      </c>
      <c r="T31" s="13">
        <v>41259</v>
      </c>
      <c r="U31" s="14">
        <v>5</v>
      </c>
      <c r="V31" s="15">
        <v>0.6</v>
      </c>
      <c r="W31" s="22">
        <v>10</v>
      </c>
      <c r="X31" s="22">
        <v>10</v>
      </c>
      <c r="Y31" s="22">
        <v>8</v>
      </c>
      <c r="Z31" s="24">
        <f t="shared" si="0"/>
        <v>9.4</v>
      </c>
      <c r="AA31" s="24">
        <v>10</v>
      </c>
      <c r="AB31" s="33">
        <f t="shared" si="2"/>
        <v>2.425</v>
      </c>
      <c r="AC31" s="63">
        <v>11.05</v>
      </c>
      <c r="AD31" s="63">
        <f t="shared" si="3"/>
        <v>3.8675</v>
      </c>
      <c r="AE31" s="30">
        <f t="shared" si="4"/>
        <v>0.7</v>
      </c>
      <c r="AF31" s="65">
        <f t="shared" si="5"/>
        <v>9.678214285714287</v>
      </c>
    </row>
    <row r="32" spans="1:32" ht="18.75">
      <c r="A32" s="1"/>
      <c r="B32" s="2">
        <v>28</v>
      </c>
      <c r="C32" s="4">
        <v>28</v>
      </c>
      <c r="D32" s="67" t="s">
        <v>23</v>
      </c>
      <c r="E32" s="19">
        <v>0</v>
      </c>
      <c r="F32" s="19" t="s">
        <v>58</v>
      </c>
      <c r="G32" s="19">
        <v>6</v>
      </c>
      <c r="H32" s="19" t="s">
        <v>58</v>
      </c>
      <c r="I32" s="19">
        <v>7</v>
      </c>
      <c r="J32" s="19">
        <v>6</v>
      </c>
      <c r="K32" s="19">
        <v>0</v>
      </c>
      <c r="L32" s="20">
        <v>7</v>
      </c>
      <c r="M32" s="7">
        <v>0</v>
      </c>
      <c r="N32" s="21"/>
      <c r="O32" s="27">
        <f t="shared" si="1"/>
        <v>1.4857142857142858</v>
      </c>
      <c r="P32" s="6"/>
      <c r="Q32" s="6"/>
      <c r="R32" s="9"/>
      <c r="S32" s="12" t="s">
        <v>45</v>
      </c>
      <c r="T32" s="12" t="s">
        <v>62</v>
      </c>
      <c r="U32" s="14"/>
      <c r="V32" s="15"/>
      <c r="W32" s="22">
        <v>0</v>
      </c>
      <c r="X32" s="22">
        <v>0</v>
      </c>
      <c r="Y32" s="22">
        <v>0</v>
      </c>
      <c r="Z32" s="24">
        <f t="shared" si="0"/>
        <v>0</v>
      </c>
      <c r="AA32" s="24">
        <v>0</v>
      </c>
      <c r="AB32" s="33">
        <f t="shared" si="2"/>
        <v>0</v>
      </c>
      <c r="AC32" s="63">
        <v>9.3</v>
      </c>
      <c r="AD32" s="63">
        <f t="shared" si="3"/>
        <v>3.255</v>
      </c>
      <c r="AE32" s="30">
        <f t="shared" si="4"/>
        <v>0</v>
      </c>
      <c r="AF32" s="65">
        <f t="shared" si="5"/>
        <v>4.740714285714286</v>
      </c>
    </row>
    <row r="33" spans="1:27" ht="15">
      <c r="A33" s="1"/>
      <c r="B33" s="1"/>
      <c r="C33" s="1"/>
      <c r="D33" s="1"/>
      <c r="W33" s="1"/>
      <c r="X33" s="1"/>
      <c r="Y33" s="1"/>
      <c r="Z33" s="1"/>
      <c r="AA33" s="1"/>
    </row>
  </sheetData>
  <sheetProtection/>
  <mergeCells count="6">
    <mergeCell ref="W3:Y3"/>
    <mergeCell ref="R3:V3"/>
    <mergeCell ref="W2:Z2"/>
    <mergeCell ref="P3:Q3"/>
    <mergeCell ref="E3:N3"/>
    <mergeCell ref="AA3:AA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dc:creator>
  <cp:keywords/>
  <dc:description/>
  <cp:lastModifiedBy>Iordache VIrgil</cp:lastModifiedBy>
  <cp:lastPrinted>2011-11-09T05:42:37Z</cp:lastPrinted>
  <dcterms:created xsi:type="dcterms:W3CDTF">2011-10-02T18:01:09Z</dcterms:created>
  <dcterms:modified xsi:type="dcterms:W3CDTF">2012-02-13T13:22:01Z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